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2" activeTab="8"/>
  </bookViews>
  <sheets>
    <sheet name="1-й Участок" sheetId="1" r:id="rId1"/>
    <sheet name="п.Ситники Центральная" sheetId="2" r:id="rId2"/>
    <sheet name="п.Железнодорожный Центральная" sheetId="3" r:id="rId3"/>
    <sheet name="Вокзальная" sheetId="4" r:id="rId4"/>
    <sheet name="киселихинский госпиталь" sheetId="6" r:id="rId5"/>
    <sheet name="Садовая" sheetId="7" r:id="rId6"/>
    <sheet name="Приречный" sheetId="8" r:id="rId7"/>
    <sheet name="Октябрьская" sheetId="9" r:id="rId8"/>
    <sheet name="Новостройка" sheetId="10" r:id="rId9"/>
  </sheets>
  <externalReferences>
    <externalReference r:id="rId10"/>
  </externalReferences>
  <calcPr calcId="124519"/>
</workbook>
</file>

<file path=xl/calcChain.xml><?xml version="1.0" encoding="utf-8"?>
<calcChain xmlns="http://schemas.openxmlformats.org/spreadsheetml/2006/main">
  <c r="C1078" i="10"/>
  <c r="C1087" s="1"/>
  <c r="C1077"/>
  <c r="D1072"/>
  <c r="C1035"/>
  <c r="C1034"/>
  <c r="C1033"/>
  <c r="C1041" s="1"/>
  <c r="D1025"/>
  <c r="C992"/>
  <c r="C989"/>
  <c r="C988"/>
  <c r="C981"/>
  <c r="D977"/>
  <c r="C976"/>
  <c r="B976"/>
  <c r="C943"/>
  <c r="C934"/>
  <c r="C933"/>
  <c r="C946" s="1"/>
  <c r="D929"/>
  <c r="C897"/>
  <c r="C896"/>
  <c r="C889"/>
  <c r="C885"/>
  <c r="D881"/>
  <c r="C837"/>
  <c r="C848" s="1"/>
  <c r="D832"/>
  <c r="C799"/>
  <c r="D785"/>
  <c r="C753"/>
  <c r="C741"/>
  <c r="D737"/>
  <c r="C693"/>
  <c r="C704" s="1"/>
  <c r="D689"/>
  <c r="C656"/>
  <c r="C645"/>
  <c r="D641"/>
  <c r="C606"/>
  <c r="C601"/>
  <c r="C600"/>
  <c r="C597"/>
  <c r="C608" s="1"/>
  <c r="D593"/>
  <c r="C549"/>
  <c r="C560" s="1"/>
  <c r="D545"/>
  <c r="C513"/>
  <c r="C502"/>
  <c r="C514" s="1"/>
  <c r="C501"/>
  <c r="D497"/>
  <c r="C454"/>
  <c r="C463" s="1"/>
  <c r="D449"/>
  <c r="C414"/>
  <c r="C405"/>
  <c r="C415" s="1"/>
  <c r="D400"/>
  <c r="C399"/>
  <c r="B399"/>
  <c r="C369"/>
  <c r="D353"/>
  <c r="C318"/>
  <c r="D304"/>
  <c r="C271"/>
  <c r="D257"/>
  <c r="C256"/>
  <c r="B256"/>
  <c r="C221"/>
  <c r="C217"/>
  <c r="D207"/>
  <c r="C167"/>
  <c r="C174" s="1"/>
  <c r="D160"/>
  <c r="C125"/>
  <c r="C115"/>
  <c r="D111"/>
  <c r="C77"/>
  <c r="D62"/>
  <c r="C28"/>
  <c r="D14"/>
  <c r="C22" i="9"/>
  <c r="C29" s="1"/>
  <c r="D15"/>
  <c r="D11" i="8"/>
  <c r="C47" i="7"/>
  <c r="C46"/>
  <c r="C56" s="1"/>
  <c r="D42"/>
  <c r="C17"/>
  <c r="C27" s="1"/>
  <c r="D13"/>
  <c r="C23" i="6"/>
  <c r="C31" s="1"/>
  <c r="D16"/>
  <c r="C72" i="4"/>
  <c r="D57"/>
  <c r="D35"/>
  <c r="D12"/>
  <c r="C373" i="3"/>
  <c r="D358"/>
  <c r="C341"/>
  <c r="D327"/>
  <c r="C304"/>
  <c r="C313" s="1"/>
  <c r="D299"/>
  <c r="C282"/>
  <c r="C279"/>
  <c r="C276"/>
  <c r="C286" s="1"/>
  <c r="D272"/>
  <c r="C259"/>
  <c r="D245"/>
  <c r="C219"/>
  <c r="C230" s="1"/>
  <c r="D215"/>
  <c r="C201"/>
  <c r="C198"/>
  <c r="D187"/>
  <c r="C164"/>
  <c r="C174" s="1"/>
  <c r="D160"/>
  <c r="C144"/>
  <c r="D126"/>
  <c r="C113"/>
  <c r="D99"/>
  <c r="C83"/>
  <c r="D67"/>
  <c r="C54"/>
  <c r="D38"/>
  <c r="C25"/>
  <c r="D12"/>
  <c r="C760" i="2"/>
  <c r="D746"/>
  <c r="C731"/>
  <c r="D716"/>
  <c r="B715"/>
  <c r="C697"/>
  <c r="C689"/>
  <c r="C702" s="1"/>
  <c r="D685"/>
  <c r="C670"/>
  <c r="C658"/>
  <c r="D654"/>
  <c r="C638"/>
  <c r="D622"/>
  <c r="C604"/>
  <c r="C606" s="1"/>
  <c r="C598"/>
  <c r="D594"/>
  <c r="C569"/>
  <c r="C578" s="1"/>
  <c r="C565"/>
  <c r="D561"/>
  <c r="C544"/>
  <c r="D532"/>
  <c r="C516"/>
  <c r="D502"/>
  <c r="C484"/>
  <c r="D470"/>
  <c r="C455"/>
  <c r="D443"/>
  <c r="C422"/>
  <c r="C426" s="1"/>
  <c r="C415"/>
  <c r="D411"/>
  <c r="C393"/>
  <c r="D378"/>
  <c r="C352"/>
  <c r="C362" s="1"/>
  <c r="D348"/>
  <c r="C332"/>
  <c r="D320"/>
  <c r="C304"/>
  <c r="D292"/>
  <c r="C276"/>
  <c r="C268"/>
  <c r="D264"/>
  <c r="C247"/>
  <c r="D235"/>
  <c r="C218"/>
  <c r="D206"/>
  <c r="C185"/>
  <c r="D173"/>
  <c r="C157"/>
  <c r="D141"/>
  <c r="C115"/>
  <c r="C121" s="1"/>
  <c r="D108"/>
  <c r="C88"/>
  <c r="C78"/>
  <c r="D74"/>
  <c r="C53"/>
  <c r="C47"/>
  <c r="C55" s="1"/>
  <c r="D43"/>
  <c r="C24"/>
  <c r="D12"/>
  <c r="C273" i="1"/>
  <c r="D261"/>
  <c r="C243"/>
  <c r="D229"/>
  <c r="C199"/>
  <c r="D190"/>
  <c r="C169"/>
  <c r="D163"/>
  <c r="C136"/>
  <c r="D123"/>
  <c r="C94"/>
  <c r="D81"/>
  <c r="C58"/>
  <c r="D44"/>
  <c r="C17"/>
  <c r="C22" s="1"/>
  <c r="D13"/>
</calcChain>
</file>

<file path=xl/sharedStrings.xml><?xml version="1.0" encoding="utf-8"?>
<sst xmlns="http://schemas.openxmlformats.org/spreadsheetml/2006/main" count="1873" uniqueCount="148">
  <si>
    <t>Отчет</t>
  </si>
  <si>
    <t>ООО ДУК "Стеклозаводец-Бор"</t>
  </si>
  <si>
    <t>о выпоненных работах по текущему ремонту общего имущества за период</t>
  </si>
  <si>
    <t>с января по декабрь 2016 год</t>
  </si>
  <si>
    <t>п.Ситники</t>
  </si>
  <si>
    <t>1-й участок д.</t>
  </si>
  <si>
    <t>Вид услуг</t>
  </si>
  <si>
    <t>Начислено средств</t>
  </si>
  <si>
    <t>Получено средств</t>
  </si>
  <si>
    <t>Выполнено работ</t>
  </si>
  <si>
    <t>Текущий ремонт</t>
  </si>
  <si>
    <t>Остаток денежных средств</t>
  </si>
  <si>
    <t>Наименование работ</t>
  </si>
  <si>
    <t>стоимость работ (руб)</t>
  </si>
  <si>
    <t>Сантехнические работы</t>
  </si>
  <si>
    <t>прочистка канализации</t>
  </si>
  <si>
    <t>Общестроительные работы</t>
  </si>
  <si>
    <t>Итого</t>
  </si>
  <si>
    <t>Администрация ООО ДУК "Стеклозаводец-Бор"</t>
  </si>
  <si>
    <t>телефон для справок:</t>
  </si>
  <si>
    <t>6-19-99</t>
  </si>
  <si>
    <t>Перерасход денежных средств</t>
  </si>
  <si>
    <t>Электротехнические работы</t>
  </si>
  <si>
    <t>с января по декабрь 2016  год</t>
  </si>
  <si>
    <t>смена светильника</t>
  </si>
  <si>
    <t>Ремонт крыльца</t>
  </si>
  <si>
    <t>Благоустройство</t>
  </si>
  <si>
    <t>Остаток денежных средств с учетом выполненных работ</t>
  </si>
  <si>
    <t>Ремонт мягкой кровли 102м2</t>
  </si>
  <si>
    <t>Перерасход денежных средств с учетом выполненных работ</t>
  </si>
  <si>
    <t>ул.Центральная д.</t>
  </si>
  <si>
    <t>1а</t>
  </si>
  <si>
    <t>ремонт гр. Со сменой авт.</t>
  </si>
  <si>
    <t>3а</t>
  </si>
  <si>
    <t>ремонт гр.щита</t>
  </si>
  <si>
    <t>снег</t>
  </si>
  <si>
    <t xml:space="preserve">ремонт шиферной кровли </t>
  </si>
  <si>
    <t>установка дверного полотна</t>
  </si>
  <si>
    <t>ремонт дымовых труб</t>
  </si>
  <si>
    <t>5а</t>
  </si>
  <si>
    <t>ремонт шиферной кровли 3,5м2</t>
  </si>
  <si>
    <t>ремонт дверных полотен</t>
  </si>
  <si>
    <t>ремонт шиферной кровли 4,3м2</t>
  </si>
  <si>
    <t>демонтаж рубильника</t>
  </si>
  <si>
    <t>ремонт оконного переплета</t>
  </si>
  <si>
    <t>Перерасход  денежных средств</t>
  </si>
  <si>
    <t>ремонт крыльца</t>
  </si>
  <si>
    <t>смена светильников</t>
  </si>
  <si>
    <t>Ремонт полов</t>
  </si>
  <si>
    <t>Утепление наружной стены</t>
  </si>
  <si>
    <t>ремонт цоколя</t>
  </si>
  <si>
    <t>установка пружины</t>
  </si>
  <si>
    <t>18а</t>
  </si>
  <si>
    <t>смена замка</t>
  </si>
  <si>
    <t>ремонт форточек</t>
  </si>
  <si>
    <t>смена стекол</t>
  </si>
  <si>
    <t>ремонт стояка хвс 1м</t>
  </si>
  <si>
    <t>ремонт канализационного трубопровода 4м</t>
  </si>
  <si>
    <t>ремонт гр. Щита</t>
  </si>
  <si>
    <t>Смена канализационного трубопровода 6м</t>
  </si>
  <si>
    <t>ремонт гр щита</t>
  </si>
  <si>
    <t>Ремонт дымовых труб</t>
  </si>
  <si>
    <t>установка дверного блока</t>
  </si>
  <si>
    <t>ремонт балкона</t>
  </si>
  <si>
    <t>ремонт мягкой кровли 275м2</t>
  </si>
  <si>
    <t>ремонт гр. Щитов</t>
  </si>
  <si>
    <t>ремонт фронтона</t>
  </si>
  <si>
    <t>Утепление стен</t>
  </si>
  <si>
    <t>с январь по декабрь 2016 год</t>
  </si>
  <si>
    <t>п.Железнодорожый</t>
  </si>
  <si>
    <t>смена стояка хвс 1м</t>
  </si>
  <si>
    <t>ремонт системы отопления</t>
  </si>
  <si>
    <t>Ремонт трубопровода хвс 4м</t>
  </si>
  <si>
    <t>Установка мет. Двери</t>
  </si>
  <si>
    <t>Ремонт фасада, оконных переплетов</t>
  </si>
  <si>
    <t>Декоративный ремон подъезда</t>
  </si>
  <si>
    <t>ремонт шиферной кровли  конька 30м</t>
  </si>
  <si>
    <t>ремонт системы отопления 12м</t>
  </si>
  <si>
    <t>ремонт гр. Щита со сменой авт</t>
  </si>
  <si>
    <t>ремонт шиферной кровли 8м2</t>
  </si>
  <si>
    <t>ремонт системы отопления 10м</t>
  </si>
  <si>
    <t>ремонт шиферной кровли 2,6м2</t>
  </si>
  <si>
    <t>Заземление внутренних ТС</t>
  </si>
  <si>
    <t>смена стояка хвс 3,5м</t>
  </si>
  <si>
    <t>ремонт трубопровода отопления 4,3м</t>
  </si>
  <si>
    <t>утепление трубопровода</t>
  </si>
  <si>
    <t>отогрев водопровода</t>
  </si>
  <si>
    <t>с июля по декабрь 2016 год</t>
  </si>
  <si>
    <t>ст.Киселиха</t>
  </si>
  <si>
    <t>ул.Вокзальная д.</t>
  </si>
  <si>
    <t>тер.Киселихинского госпиталя д</t>
  </si>
  <si>
    <t>ремонт шиферной кровли 12,5м2</t>
  </si>
  <si>
    <t>смена патрона</t>
  </si>
  <si>
    <t>ремонт силового пред. Шкафа</t>
  </si>
  <si>
    <t>ул.Садовая д.</t>
  </si>
  <si>
    <t>смена ламп д/с</t>
  </si>
  <si>
    <t xml:space="preserve">Смена канализационного трубопровода </t>
  </si>
  <si>
    <t>смена выключателя, патрона</t>
  </si>
  <si>
    <t>п.Кр.Слобода</t>
  </si>
  <si>
    <t>Приречный д.</t>
  </si>
  <si>
    <t>ул.Октябрьская д.</t>
  </si>
  <si>
    <t>установка пружины, смена остекления</t>
  </si>
  <si>
    <t>ул.Новостройка д.</t>
  </si>
  <si>
    <t>смена стояка канализации 5,2м</t>
  </si>
  <si>
    <t>смена стояка хвс 9 м</t>
  </si>
  <si>
    <t>ремонт эл. Проводки</t>
  </si>
  <si>
    <t>ремонт шиферной кровли 5м2</t>
  </si>
  <si>
    <t>ремонт отмостки 14,6м2</t>
  </si>
  <si>
    <t>утепление перекрытия</t>
  </si>
  <si>
    <t xml:space="preserve">ремонт дымовых труб 
</t>
  </si>
  <si>
    <t xml:space="preserve">Ремонт эл. Проводки </t>
  </si>
  <si>
    <t>ремонт двери</t>
  </si>
  <si>
    <t>ремонт козырька</t>
  </si>
  <si>
    <t>смена эл. Проводки</t>
  </si>
  <si>
    <t>декоративный ремонт подъезда</t>
  </si>
  <si>
    <t>ремонт стояка хвс 2м</t>
  </si>
  <si>
    <t>ремонт системы отопления 1м</t>
  </si>
  <si>
    <t>ремонт кирпичной кладки боровов</t>
  </si>
  <si>
    <t xml:space="preserve"> Перерасход денежных средств</t>
  </si>
  <si>
    <t>смена стояка канализации 5м</t>
  </si>
  <si>
    <t>смена стояка хвс 6,4м</t>
  </si>
  <si>
    <t>смена стояка хвс 2,2м</t>
  </si>
  <si>
    <t>Смена обделок у труб</t>
  </si>
  <si>
    <t xml:space="preserve">смена стояков ХВС и канализации </t>
  </si>
  <si>
    <t>смена обделок из лист. Стали</t>
  </si>
  <si>
    <t>Утепление потолка в чердачном помещении</t>
  </si>
  <si>
    <t>смена выключателя</t>
  </si>
  <si>
    <t>смена стояка хвс 8,5м</t>
  </si>
  <si>
    <t>ремонт шиферной кровли 5,2 м2</t>
  </si>
  <si>
    <t>ремонт пола в моп</t>
  </si>
  <si>
    <t>Установка дверных полотен</t>
  </si>
  <si>
    <t>ремонт шиферной кровли 6,5м2</t>
  </si>
  <si>
    <t>ремонт гр щита со сменой авт.</t>
  </si>
  <si>
    <t>Ремонт фасада</t>
  </si>
  <si>
    <t>смена стояка хвс 2м</t>
  </si>
  <si>
    <t>смена канализационного трубопровода 8м</t>
  </si>
  <si>
    <t>ремонт отопления</t>
  </si>
  <si>
    <t>Смена канализационного трубопровода 4м</t>
  </si>
  <si>
    <t>водоотлив из подвала</t>
  </si>
  <si>
    <t>ремонт рубильника</t>
  </si>
  <si>
    <t>ремонт дымовых труб 10шт</t>
  </si>
  <si>
    <t xml:space="preserve">смена стояка канализации </t>
  </si>
  <si>
    <t xml:space="preserve">смена стояка хвс </t>
  </si>
  <si>
    <t>ремонт шиферной кровли 5,2м2</t>
  </si>
  <si>
    <t>смена патрона, выключателя</t>
  </si>
  <si>
    <t>смена обделок из листовой стали</t>
  </si>
  <si>
    <t>Смена канализационного трубопровода 5м</t>
  </si>
  <si>
    <t>смена остекления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</si>
</sst>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4" fillId="0" borderId="0" xfId="0" applyFont="1"/>
    <xf numFmtId="2" fontId="0" fillId="0" borderId="1" xfId="0" applyNumberFormat="1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2" fontId="0" fillId="0" borderId="1" xfId="0" applyNumberFormat="1" applyBorder="1"/>
    <xf numFmtId="0" fontId="6" fillId="0" borderId="1" xfId="0" applyFont="1" applyBorder="1"/>
    <xf numFmtId="0" fontId="6" fillId="0" borderId="1" xfId="0" applyFont="1" applyFill="1" applyBorder="1"/>
    <xf numFmtId="0" fontId="7" fillId="0" borderId="1" xfId="1" quotePrefix="1" applyFont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left" wrapText="1"/>
    </xf>
    <xf numFmtId="0" fontId="0" fillId="0" borderId="0" xfId="0" applyBorder="1" applyAlignment="1"/>
    <xf numFmtId="0" fontId="0" fillId="0" borderId="0" xfId="0" applyBorder="1"/>
    <xf numFmtId="0" fontId="7" fillId="0" borderId="1" xfId="1" applyFont="1" applyBorder="1"/>
    <xf numFmtId="0" fontId="7" fillId="0" borderId="1" xfId="0" applyFont="1" applyFill="1" applyBorder="1"/>
    <xf numFmtId="0" fontId="9" fillId="0" borderId="1" xfId="1" applyFont="1" applyBorder="1" applyAlignment="1">
      <alignment horizontal="left" wrapText="1"/>
    </xf>
    <xf numFmtId="0" fontId="0" fillId="0" borderId="1" xfId="0" applyBorder="1" applyAlignment="1"/>
    <xf numFmtId="2" fontId="10" fillId="0" borderId="1" xfId="0" applyNumberFormat="1" applyFont="1" applyBorder="1"/>
    <xf numFmtId="0" fontId="7" fillId="0" borderId="1" xfId="1" applyFont="1" applyBorder="1" applyAlignment="1">
      <alignment wrapText="1"/>
    </xf>
    <xf numFmtId="0" fontId="7" fillId="0" borderId="5" xfId="0" applyFont="1" applyFill="1" applyBorder="1"/>
    <xf numFmtId="0" fontId="7" fillId="0" borderId="2" xfId="1" quotePrefix="1" applyFont="1" applyBorder="1" applyAlignment="1">
      <alignment horizontal="left" wrapText="1"/>
    </xf>
    <xf numFmtId="0" fontId="8" fillId="0" borderId="2" xfId="1" applyFont="1" applyBorder="1" applyAlignment="1">
      <alignment horizontal="left" wrapText="1"/>
    </xf>
    <xf numFmtId="0" fontId="6" fillId="0" borderId="2" xfId="0" applyFont="1" applyFill="1" applyBorder="1" applyAlignment="1"/>
    <xf numFmtId="0" fontId="11" fillId="0" borderId="2" xfId="0" applyFont="1" applyFill="1" applyBorder="1" applyAlignment="1">
      <alignment horizontal="left" wrapText="1"/>
    </xf>
    <xf numFmtId="0" fontId="10" fillId="0" borderId="4" xfId="0" applyFont="1" applyBorder="1" applyAlignment="1"/>
    <xf numFmtId="0" fontId="5" fillId="0" borderId="2" xfId="0" applyFont="1" applyFill="1" applyBorder="1" applyAlignment="1">
      <alignment horizontal="left" wrapText="1"/>
    </xf>
    <xf numFmtId="0" fontId="0" fillId="0" borderId="4" xfId="0" applyFont="1" applyBorder="1" applyAlignment="1"/>
    <xf numFmtId="2" fontId="12" fillId="0" borderId="1" xfId="0" applyNumberFormat="1" applyFont="1" applyBorder="1"/>
    <xf numFmtId="0" fontId="9" fillId="0" borderId="2" xfId="1" quotePrefix="1" applyFont="1" applyBorder="1" applyAlignment="1">
      <alignment horizontal="left" wrapText="1"/>
    </xf>
    <xf numFmtId="0" fontId="13" fillId="0" borderId="4" xfId="0" applyFont="1" applyBorder="1" applyAlignment="1"/>
    <xf numFmtId="0" fontId="7" fillId="0" borderId="2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4" xfId="1" quotePrefix="1" applyFont="1" applyBorder="1" applyAlignment="1">
      <alignment horizontal="left" wrapText="1"/>
    </xf>
    <xf numFmtId="0" fontId="11" fillId="0" borderId="4" xfId="0" applyFont="1" applyFill="1" applyBorder="1" applyAlignment="1">
      <alignment horizontal="left" wrapText="1"/>
    </xf>
    <xf numFmtId="0" fontId="10" fillId="0" borderId="1" xfId="0" applyFont="1" applyBorder="1"/>
    <xf numFmtId="2" fontId="12" fillId="0" borderId="1" xfId="0" applyNumberFormat="1" applyFont="1" applyFill="1" applyBorder="1"/>
    <xf numFmtId="0" fontId="10" fillId="0" borderId="1" xfId="0" applyFont="1" applyFill="1" applyBorder="1"/>
    <xf numFmtId="0" fontId="7" fillId="0" borderId="1" xfId="1" applyFont="1" applyFill="1" applyBorder="1"/>
    <xf numFmtId="2" fontId="14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Font="1" applyBorder="1"/>
    <xf numFmtId="2" fontId="14" fillId="0" borderId="1" xfId="0" applyNumberFormat="1" applyFont="1" applyBorder="1" applyAlignment="1">
      <alignment wrapText="1"/>
    </xf>
    <xf numFmtId="0" fontId="8" fillId="0" borderId="0" xfId="1" applyFont="1" applyBorder="1" applyAlignment="1">
      <alignment horizontal="left" wrapText="1"/>
    </xf>
    <xf numFmtId="0" fontId="0" fillId="0" borderId="0" xfId="0" applyBorder="1" applyAlignment="1"/>
    <xf numFmtId="0" fontId="8" fillId="0" borderId="0" xfId="1" applyFont="1" applyBorder="1" applyAlignment="1">
      <alignment horizontal="left" wrapText="1"/>
    </xf>
    <xf numFmtId="0" fontId="15" fillId="0" borderId="1" xfId="1" applyFont="1" applyBorder="1"/>
    <xf numFmtId="0" fontId="7" fillId="0" borderId="0" xfId="1" quotePrefix="1" applyFont="1" applyBorder="1" applyAlignment="1">
      <alignment horizontal="left" wrapText="1"/>
    </xf>
    <xf numFmtId="0" fontId="9" fillId="0" borderId="0" xfId="1" quotePrefix="1" applyFont="1" applyBorder="1" applyAlignment="1">
      <alignment horizontal="left" wrapText="1"/>
    </xf>
    <xf numFmtId="0" fontId="13" fillId="0" borderId="0" xfId="0" applyFont="1" applyBorder="1" applyAlignment="1"/>
    <xf numFmtId="0" fontId="6" fillId="0" borderId="0" xfId="0" applyFont="1" applyFill="1" applyBorder="1" applyAlignment="1"/>
    <xf numFmtId="0" fontId="2" fillId="0" borderId="2" xfId="0" applyFont="1" applyBorder="1" applyAlignment="1"/>
    <xf numFmtId="0" fontId="7" fillId="0" borderId="2" xfId="1" applyFont="1" applyBorder="1"/>
    <xf numFmtId="2" fontId="16" fillId="0" borderId="1" xfId="0" applyNumberFormat="1" applyFont="1" applyFill="1" applyBorder="1"/>
    <xf numFmtId="0" fontId="0" fillId="0" borderId="4" xfId="0" applyBorder="1" applyAlignment="1">
      <alignment horizontal="left" wrapText="1"/>
    </xf>
    <xf numFmtId="0" fontId="7" fillId="0" borderId="2" xfId="1" applyFont="1" applyFill="1" applyBorder="1"/>
    <xf numFmtId="2" fontId="14" fillId="0" borderId="1" xfId="0" applyNumberFormat="1" applyFont="1" applyFill="1" applyBorder="1"/>
    <xf numFmtId="0" fontId="0" fillId="0" borderId="0" xfId="0" applyAlignment="1"/>
    <xf numFmtId="0" fontId="15" fillId="0" borderId="2" xfId="1" applyFont="1" applyBorder="1"/>
    <xf numFmtId="0" fontId="17" fillId="0" borderId="1" xfId="0" applyFont="1" applyBorder="1"/>
    <xf numFmtId="0" fontId="5" fillId="0" borderId="4" xfId="0" applyFont="1" applyFill="1" applyBorder="1" applyAlignment="1">
      <alignment horizontal="left" wrapText="1"/>
    </xf>
    <xf numFmtId="0" fontId="18" fillId="0" borderId="0" xfId="0" applyFont="1" applyBorder="1"/>
    <xf numFmtId="0" fontId="19" fillId="0" borderId="1" xfId="0" applyFont="1" applyBorder="1"/>
    <xf numFmtId="0" fontId="7" fillId="0" borderId="2" xfId="1" quotePrefix="1" applyFont="1" applyBorder="1" applyAlignment="1">
      <alignment horizontal="left" wrapText="1"/>
    </xf>
    <xf numFmtId="0" fontId="0" fillId="0" borderId="4" xfId="0" applyBorder="1" applyAlignment="1"/>
  </cellXfs>
  <cellStyles count="2">
    <cellStyle name="Обычный" xfId="0" builtinId="0"/>
    <cellStyle name="Обычный_Новые отчеты.xls ноябрь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\Users\admin\Desktop\&#1048;&#1090;&#1086;&#1075;&#1080;%20&#1087;&#1086;%20&#1076;&#1086;&#1084;&#1072;&#1084;%202016%20&#1085;&#1072;%201%20&#1103;&#1085;&#1074;&#1072;&#1088;&#1103;%2017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тар. с площ."/>
    </sheetNames>
    <sheetDataSet>
      <sheetData sheetId="0" refreshError="1"/>
      <sheetData sheetId="1" refreshError="1">
        <row r="100">
          <cell r="K100">
            <v>148564</v>
          </cell>
        </row>
        <row r="761">
          <cell r="K761">
            <v>1938.25</v>
          </cell>
        </row>
        <row r="763">
          <cell r="K763">
            <v>518</v>
          </cell>
        </row>
        <row r="764">
          <cell r="K764">
            <v>296</v>
          </cell>
        </row>
        <row r="766">
          <cell r="K766">
            <v>3624.14</v>
          </cell>
        </row>
        <row r="768">
          <cell r="K768">
            <v>1376.29</v>
          </cell>
        </row>
        <row r="769">
          <cell r="K769">
            <v>1404.91</v>
          </cell>
        </row>
        <row r="772">
          <cell r="K772">
            <v>5057.66</v>
          </cell>
        </row>
        <row r="773">
          <cell r="K773">
            <v>3371.77</v>
          </cell>
        </row>
        <row r="776">
          <cell r="K776">
            <v>3371.77</v>
          </cell>
        </row>
        <row r="777">
          <cell r="K777">
            <v>1685.89</v>
          </cell>
        </row>
        <row r="778">
          <cell r="K778">
            <v>3371.77</v>
          </cell>
        </row>
        <row r="779">
          <cell r="K779">
            <v>4376.0200000000004</v>
          </cell>
        </row>
        <row r="780">
          <cell r="K780">
            <v>2247.85</v>
          </cell>
        </row>
        <row r="782">
          <cell r="K782">
            <v>11609.48</v>
          </cell>
        </row>
        <row r="783">
          <cell r="K783">
            <v>1657.27</v>
          </cell>
        </row>
        <row r="784">
          <cell r="K784">
            <v>5057.66</v>
          </cell>
        </row>
        <row r="785">
          <cell r="K785">
            <v>2590</v>
          </cell>
        </row>
        <row r="786">
          <cell r="K786">
            <v>1110</v>
          </cell>
        </row>
        <row r="787">
          <cell r="K787">
            <v>6552.96</v>
          </cell>
        </row>
        <row r="789">
          <cell r="K789">
            <v>1685.89</v>
          </cell>
        </row>
        <row r="790">
          <cell r="K790">
            <v>4495.7</v>
          </cell>
        </row>
        <row r="791">
          <cell r="K791">
            <v>3371.77</v>
          </cell>
        </row>
        <row r="796">
          <cell r="K796">
            <v>502.12</v>
          </cell>
        </row>
        <row r="799">
          <cell r="K799">
            <v>1685.89</v>
          </cell>
        </row>
        <row r="800">
          <cell r="K800">
            <v>5900.6</v>
          </cell>
        </row>
        <row r="801">
          <cell r="K801">
            <v>6743.55</v>
          </cell>
        </row>
        <row r="804">
          <cell r="K804">
            <v>3371.77</v>
          </cell>
        </row>
        <row r="805">
          <cell r="K805">
            <v>3371.77</v>
          </cell>
        </row>
        <row r="809">
          <cell r="K809">
            <v>1421.62</v>
          </cell>
        </row>
        <row r="810">
          <cell r="K810">
            <v>1332</v>
          </cell>
        </row>
        <row r="811">
          <cell r="K811">
            <v>296</v>
          </cell>
        </row>
        <row r="812">
          <cell r="K812">
            <v>8131.05</v>
          </cell>
        </row>
        <row r="813">
          <cell r="K813">
            <v>515.30999999999995</v>
          </cell>
        </row>
        <row r="814">
          <cell r="K814">
            <v>290.12</v>
          </cell>
        </row>
        <row r="815">
          <cell r="K815">
            <v>8497</v>
          </cell>
        </row>
        <row r="816">
          <cell r="K816">
            <v>335.62</v>
          </cell>
        </row>
        <row r="817">
          <cell r="K817">
            <v>5057.66</v>
          </cell>
        </row>
        <row r="819">
          <cell r="K819">
            <v>7867.47</v>
          </cell>
        </row>
        <row r="821">
          <cell r="K821">
            <v>10115.31</v>
          </cell>
        </row>
        <row r="824">
          <cell r="K824">
            <v>2247.85</v>
          </cell>
        </row>
        <row r="825">
          <cell r="K825">
            <v>2690.13</v>
          </cell>
        </row>
        <row r="828">
          <cell r="K828">
            <v>2247.85</v>
          </cell>
        </row>
        <row r="829">
          <cell r="K829">
            <v>4495.7</v>
          </cell>
        </row>
        <row r="830">
          <cell r="K830">
            <v>1685.89</v>
          </cell>
        </row>
        <row r="832">
          <cell r="K832">
            <v>6743.55</v>
          </cell>
        </row>
        <row r="833">
          <cell r="K833">
            <v>2809.81</v>
          </cell>
        </row>
        <row r="834">
          <cell r="K834">
            <v>2809.81</v>
          </cell>
        </row>
        <row r="836">
          <cell r="K836">
            <v>2809.81</v>
          </cell>
        </row>
        <row r="838">
          <cell r="K838">
            <v>9267.17</v>
          </cell>
        </row>
        <row r="839">
          <cell r="K839">
            <v>13487.09</v>
          </cell>
        </row>
        <row r="840">
          <cell r="K840">
            <v>12303.33</v>
          </cell>
        </row>
        <row r="841">
          <cell r="K841">
            <v>17420.23</v>
          </cell>
        </row>
        <row r="842">
          <cell r="K842">
            <v>10115.32</v>
          </cell>
        </row>
        <row r="844">
          <cell r="K844">
            <v>11790.8</v>
          </cell>
        </row>
        <row r="845">
          <cell r="K845">
            <v>18198.73</v>
          </cell>
        </row>
        <row r="846">
          <cell r="K846">
            <v>9602.7900000000009</v>
          </cell>
        </row>
        <row r="847">
          <cell r="K847">
            <v>6517.2</v>
          </cell>
        </row>
        <row r="848">
          <cell r="K848">
            <v>6181.58</v>
          </cell>
        </row>
        <row r="850">
          <cell r="K850">
            <v>11119.57</v>
          </cell>
        </row>
        <row r="856">
          <cell r="K856">
            <v>7867.47</v>
          </cell>
        </row>
        <row r="858">
          <cell r="K858">
            <v>2809.81</v>
          </cell>
        </row>
        <row r="865">
          <cell r="K865">
            <v>2302.48</v>
          </cell>
        </row>
        <row r="866">
          <cell r="K866">
            <v>3933.74</v>
          </cell>
        </row>
        <row r="867">
          <cell r="K867">
            <v>666</v>
          </cell>
        </row>
        <row r="868">
          <cell r="K868">
            <v>666</v>
          </cell>
        </row>
        <row r="869">
          <cell r="K869">
            <v>12363.17</v>
          </cell>
        </row>
        <row r="870">
          <cell r="K870">
            <v>5619.62</v>
          </cell>
        </row>
        <row r="871">
          <cell r="K871">
            <v>837.74</v>
          </cell>
        </row>
        <row r="872">
          <cell r="K872">
            <v>5619.62</v>
          </cell>
        </row>
        <row r="873">
          <cell r="K873">
            <v>1004.25</v>
          </cell>
        </row>
        <row r="874">
          <cell r="K874">
            <v>3200.06</v>
          </cell>
        </row>
        <row r="876">
          <cell r="K876">
            <v>3481.04</v>
          </cell>
        </row>
        <row r="879">
          <cell r="K879">
            <v>3371.77</v>
          </cell>
        </row>
        <row r="880">
          <cell r="K880">
            <v>3391.19</v>
          </cell>
        </row>
        <row r="885">
          <cell r="K885">
            <v>3933.74</v>
          </cell>
        </row>
        <row r="886">
          <cell r="K886">
            <v>224.85</v>
          </cell>
        </row>
        <row r="887">
          <cell r="K887">
            <v>6181.58</v>
          </cell>
        </row>
        <row r="888">
          <cell r="K888">
            <v>3235.37</v>
          </cell>
        </row>
        <row r="889">
          <cell r="K889">
            <v>2528.83</v>
          </cell>
        </row>
        <row r="890">
          <cell r="K890">
            <v>2864.45</v>
          </cell>
        </row>
        <row r="892">
          <cell r="K892">
            <v>2247.85</v>
          </cell>
        </row>
        <row r="893">
          <cell r="K893">
            <v>1685.89</v>
          </cell>
        </row>
        <row r="895">
          <cell r="K895">
            <v>752.45</v>
          </cell>
        </row>
        <row r="896">
          <cell r="K896">
            <v>1896.46</v>
          </cell>
        </row>
        <row r="897">
          <cell r="K897">
            <v>314.8</v>
          </cell>
        </row>
        <row r="898">
          <cell r="K898">
            <v>859.57</v>
          </cell>
        </row>
        <row r="899">
          <cell r="K899">
            <v>2573.86</v>
          </cell>
        </row>
        <row r="912">
          <cell r="K912">
            <v>5523.97</v>
          </cell>
        </row>
        <row r="914">
          <cell r="K914">
            <v>1000.48</v>
          </cell>
        </row>
        <row r="915">
          <cell r="K915">
            <v>183.75</v>
          </cell>
        </row>
        <row r="916">
          <cell r="K916">
            <v>8321.81</v>
          </cell>
        </row>
        <row r="918">
          <cell r="K918">
            <v>6670.42</v>
          </cell>
        </row>
        <row r="919">
          <cell r="K919">
            <v>28519</v>
          </cell>
        </row>
        <row r="922">
          <cell r="K922">
            <v>2528.83</v>
          </cell>
        </row>
        <row r="924">
          <cell r="K924">
            <v>10353.92</v>
          </cell>
        </row>
        <row r="925">
          <cell r="K925">
            <v>4495.7</v>
          </cell>
        </row>
        <row r="930">
          <cell r="K930">
            <v>3933.74</v>
          </cell>
        </row>
        <row r="931">
          <cell r="K931">
            <v>4495.7</v>
          </cell>
        </row>
        <row r="932">
          <cell r="K932">
            <v>3933.74</v>
          </cell>
        </row>
        <row r="934">
          <cell r="K934">
            <v>51243</v>
          </cell>
        </row>
        <row r="935">
          <cell r="K935">
            <v>29195</v>
          </cell>
        </row>
        <row r="938">
          <cell r="K938">
            <v>66785</v>
          </cell>
        </row>
        <row r="940">
          <cell r="K940">
            <v>17941.3</v>
          </cell>
        </row>
        <row r="960">
          <cell r="K960">
            <v>231.47</v>
          </cell>
        </row>
        <row r="961">
          <cell r="K961">
            <v>491.52</v>
          </cell>
        </row>
        <row r="972">
          <cell r="K972">
            <v>4214.72</v>
          </cell>
        </row>
        <row r="973">
          <cell r="K973">
            <v>5900.6</v>
          </cell>
        </row>
        <row r="978">
          <cell r="K978">
            <v>10786.55</v>
          </cell>
        </row>
        <row r="979">
          <cell r="K979">
            <v>6743.55</v>
          </cell>
        </row>
        <row r="980">
          <cell r="K980">
            <v>33434.26</v>
          </cell>
        </row>
        <row r="981">
          <cell r="K981">
            <v>7867.47</v>
          </cell>
        </row>
        <row r="982">
          <cell r="K982">
            <v>8252.52</v>
          </cell>
        </row>
        <row r="983">
          <cell r="K983">
            <v>4600</v>
          </cell>
        </row>
        <row r="984">
          <cell r="K984">
            <v>3371.77</v>
          </cell>
        </row>
        <row r="985">
          <cell r="K985">
            <v>2583.4699999999998</v>
          </cell>
        </row>
        <row r="986">
          <cell r="K986">
            <v>2247.85</v>
          </cell>
        </row>
        <row r="987">
          <cell r="K987">
            <v>2247.85</v>
          </cell>
        </row>
        <row r="989">
          <cell r="K989">
            <v>4495.7</v>
          </cell>
        </row>
        <row r="999">
          <cell r="K999">
            <v>2367</v>
          </cell>
        </row>
        <row r="1008">
          <cell r="K1008">
            <v>2247.85</v>
          </cell>
        </row>
        <row r="1009">
          <cell r="K1009">
            <v>2247.85</v>
          </cell>
        </row>
        <row r="1010">
          <cell r="K1010">
            <v>2247.85</v>
          </cell>
        </row>
        <row r="1018">
          <cell r="K1018">
            <v>2445.2600000000002</v>
          </cell>
        </row>
        <row r="1020">
          <cell r="K1020">
            <v>314.8</v>
          </cell>
        </row>
        <row r="1022">
          <cell r="K1022">
            <v>2809.81</v>
          </cell>
        </row>
        <row r="1023">
          <cell r="K1023">
            <v>1685.89</v>
          </cell>
        </row>
        <row r="1024">
          <cell r="K1024">
            <v>2247.85</v>
          </cell>
        </row>
        <row r="1025">
          <cell r="K1025">
            <v>1657.27</v>
          </cell>
        </row>
        <row r="1026">
          <cell r="K1026">
            <v>3371.77</v>
          </cell>
        </row>
        <row r="1032">
          <cell r="K1032">
            <v>3887.28</v>
          </cell>
        </row>
        <row r="1034">
          <cell r="K1034">
            <v>6533</v>
          </cell>
        </row>
        <row r="1035">
          <cell r="K1035">
            <v>4495.7</v>
          </cell>
        </row>
        <row r="1036">
          <cell r="K1036">
            <v>1397.94</v>
          </cell>
        </row>
        <row r="1037">
          <cell r="K1037">
            <v>502.12</v>
          </cell>
        </row>
        <row r="1039">
          <cell r="K1039">
            <v>1895.43</v>
          </cell>
        </row>
        <row r="1040">
          <cell r="K1040">
            <v>7360</v>
          </cell>
        </row>
        <row r="1041">
          <cell r="K1041">
            <v>314.8</v>
          </cell>
        </row>
        <row r="1042">
          <cell r="K1042">
            <v>2247.85</v>
          </cell>
        </row>
        <row r="1045">
          <cell r="K1045">
            <v>1685.89</v>
          </cell>
        </row>
        <row r="1046">
          <cell r="K1046">
            <v>3228.68</v>
          </cell>
        </row>
        <row r="1047">
          <cell r="K1047">
            <v>3371.77</v>
          </cell>
        </row>
        <row r="1076">
          <cell r="K1076">
            <v>10677.28</v>
          </cell>
        </row>
        <row r="1077">
          <cell r="K1077">
            <v>3624.14</v>
          </cell>
        </row>
        <row r="1083">
          <cell r="K1083">
            <v>4733.53</v>
          </cell>
        </row>
        <row r="1084">
          <cell r="K1084">
            <v>3933.74</v>
          </cell>
        </row>
        <row r="1093">
          <cell r="K1093">
            <v>335.62</v>
          </cell>
        </row>
        <row r="1094">
          <cell r="K1094">
            <v>252.36</v>
          </cell>
        </row>
        <row r="1102">
          <cell r="K1102">
            <v>3371.77</v>
          </cell>
        </row>
        <row r="1103">
          <cell r="K1103">
            <v>6743.55</v>
          </cell>
        </row>
        <row r="1104">
          <cell r="K1104">
            <v>2809.81</v>
          </cell>
        </row>
        <row r="1105">
          <cell r="K1105">
            <v>2528.83</v>
          </cell>
        </row>
        <row r="1106">
          <cell r="K1106">
            <v>2247.85</v>
          </cell>
        </row>
        <row r="1107">
          <cell r="K1107">
            <v>590.94000000000005</v>
          </cell>
        </row>
        <row r="1108">
          <cell r="K1108">
            <v>3707.39</v>
          </cell>
        </row>
        <row r="1109">
          <cell r="K1109">
            <v>3311.93</v>
          </cell>
        </row>
        <row r="1112">
          <cell r="K1112">
            <v>884.95</v>
          </cell>
        </row>
        <row r="1115">
          <cell r="K1115">
            <v>15172.98</v>
          </cell>
        </row>
        <row r="1116">
          <cell r="K1116">
            <v>3371.77</v>
          </cell>
        </row>
        <row r="1117">
          <cell r="K1117">
            <v>3340.81</v>
          </cell>
        </row>
        <row r="1118">
          <cell r="K1118">
            <v>1612.93</v>
          </cell>
        </row>
        <row r="1119">
          <cell r="K1119">
            <v>2809.81</v>
          </cell>
        </row>
        <row r="1120">
          <cell r="K1120">
            <v>5057.66</v>
          </cell>
        </row>
        <row r="1121">
          <cell r="K1121">
            <v>2247.85</v>
          </cell>
        </row>
        <row r="1122">
          <cell r="K1122">
            <v>6743.55</v>
          </cell>
        </row>
        <row r="1123">
          <cell r="K1123">
            <v>2749.97</v>
          </cell>
        </row>
        <row r="1132">
          <cell r="K1132">
            <v>4495.7</v>
          </cell>
        </row>
        <row r="1133">
          <cell r="K1133">
            <v>3371.77</v>
          </cell>
        </row>
        <row r="1136">
          <cell r="K1136">
            <v>3145.43</v>
          </cell>
        </row>
        <row r="1137">
          <cell r="K1137">
            <v>16584</v>
          </cell>
        </row>
        <row r="1138">
          <cell r="K1138">
            <v>16584</v>
          </cell>
        </row>
        <row r="1140">
          <cell r="K1140">
            <v>2749.97</v>
          </cell>
        </row>
        <row r="1141">
          <cell r="K1141">
            <v>5559.78</v>
          </cell>
        </row>
        <row r="1142">
          <cell r="K1142">
            <v>7542</v>
          </cell>
        </row>
        <row r="1144">
          <cell r="K1144">
            <v>2809.81</v>
          </cell>
        </row>
        <row r="1145">
          <cell r="K1145">
            <v>6743.55</v>
          </cell>
        </row>
        <row r="1146">
          <cell r="K1146">
            <v>8203.09</v>
          </cell>
        </row>
        <row r="1147">
          <cell r="K1147">
            <v>314.8</v>
          </cell>
        </row>
        <row r="1148">
          <cell r="K1148">
            <v>3371.77</v>
          </cell>
        </row>
        <row r="1149">
          <cell r="K1149">
            <v>4495.7</v>
          </cell>
        </row>
        <row r="1150">
          <cell r="K1150">
            <v>5057.66</v>
          </cell>
        </row>
        <row r="1151">
          <cell r="K1151">
            <v>627</v>
          </cell>
        </row>
        <row r="1152">
          <cell r="K1152">
            <v>3371.77</v>
          </cell>
        </row>
        <row r="1153">
          <cell r="K1153">
            <v>3371.77</v>
          </cell>
        </row>
        <row r="1154">
          <cell r="K1154">
            <v>3707.39</v>
          </cell>
        </row>
        <row r="1158">
          <cell r="K1158">
            <v>26641.17</v>
          </cell>
        </row>
        <row r="1159">
          <cell r="K1159">
            <v>15172.98</v>
          </cell>
        </row>
        <row r="1160">
          <cell r="K1160">
            <v>5166.93</v>
          </cell>
        </row>
        <row r="1165">
          <cell r="K1165">
            <v>8991.39</v>
          </cell>
        </row>
        <row r="1166">
          <cell r="K1166">
            <v>5057.66</v>
          </cell>
        </row>
        <row r="1167">
          <cell r="K1167">
            <v>585.38</v>
          </cell>
        </row>
        <row r="1169">
          <cell r="K1169">
            <v>5057.66</v>
          </cell>
        </row>
        <row r="1170">
          <cell r="K1170">
            <v>10115.32</v>
          </cell>
        </row>
        <row r="1173">
          <cell r="K1173">
            <v>252.36</v>
          </cell>
        </row>
        <row r="1174">
          <cell r="K1174">
            <v>6743.55</v>
          </cell>
        </row>
        <row r="1175">
          <cell r="K1175">
            <v>4495.7</v>
          </cell>
        </row>
        <row r="1176">
          <cell r="K1176">
            <v>2750.72</v>
          </cell>
        </row>
        <row r="1178">
          <cell r="K1178">
            <v>5895.4</v>
          </cell>
        </row>
        <row r="1181">
          <cell r="K1181">
            <v>3062.17</v>
          </cell>
        </row>
        <row r="1183">
          <cell r="K1183">
            <v>1685.89</v>
          </cell>
        </row>
        <row r="1185">
          <cell r="K1185">
            <v>1685.89</v>
          </cell>
        </row>
        <row r="1186">
          <cell r="K1186">
            <v>2021.5</v>
          </cell>
        </row>
        <row r="1187">
          <cell r="K1187">
            <v>3371.77</v>
          </cell>
        </row>
        <row r="1193">
          <cell r="K1193">
            <v>2210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279"/>
  <sheetViews>
    <sheetView topLeftCell="A223" workbookViewId="0">
      <selection activeCell="G5" sqref="G5"/>
    </sheetView>
  </sheetViews>
  <sheetFormatPr defaultRowHeight="15"/>
  <cols>
    <col min="1" max="1" width="28" customWidth="1"/>
    <col min="2" max="2" width="21" customWidth="1"/>
    <col min="3" max="3" width="16.28515625" customWidth="1"/>
    <col min="4" max="4" width="13.5703125" customWidth="1"/>
  </cols>
  <sheetData>
    <row r="4" spans="1:4" ht="15.75">
      <c r="B4" s="1" t="s">
        <v>0</v>
      </c>
      <c r="C4" s="1"/>
    </row>
    <row r="5" spans="1:4" ht="15.75">
      <c r="B5" s="1" t="s">
        <v>1</v>
      </c>
      <c r="C5" s="1"/>
    </row>
    <row r="6" spans="1:4">
      <c r="A6" s="2" t="s">
        <v>2</v>
      </c>
      <c r="B6" s="2"/>
      <c r="C6" s="2"/>
      <c r="D6" s="2"/>
    </row>
    <row r="7" spans="1:4">
      <c r="A7" s="2"/>
      <c r="B7" s="2" t="s">
        <v>3</v>
      </c>
      <c r="C7" s="2"/>
      <c r="D7" s="2"/>
    </row>
    <row r="8" spans="1:4">
      <c r="A8" s="3" t="s">
        <v>4</v>
      </c>
      <c r="B8" s="3" t="s">
        <v>5</v>
      </c>
      <c r="C8" s="4">
        <v>2</v>
      </c>
    </row>
    <row r="11" spans="1:4" ht="45">
      <c r="A11" s="5" t="s">
        <v>6</v>
      </c>
      <c r="B11" s="6" t="s">
        <v>7</v>
      </c>
      <c r="C11" s="6" t="s">
        <v>8</v>
      </c>
      <c r="D11" s="6" t="s">
        <v>9</v>
      </c>
    </row>
    <row r="12" spans="1:4">
      <c r="A12" s="7" t="s">
        <v>10</v>
      </c>
      <c r="B12" s="8">
        <v>45874.38</v>
      </c>
      <c r="C12" s="8">
        <v>52150.8</v>
      </c>
      <c r="D12" s="9">
        <v>6743.5500000000175</v>
      </c>
    </row>
    <row r="13" spans="1:4">
      <c r="A13" s="10" t="s">
        <v>11</v>
      </c>
      <c r="B13" s="11"/>
      <c r="C13" s="12"/>
      <c r="D13" s="5">
        <f>B12-D12</f>
        <v>39130.82999999998</v>
      </c>
    </row>
    <row r="15" spans="1:4" ht="45">
      <c r="A15" s="7" t="s">
        <v>12</v>
      </c>
      <c r="B15" s="7"/>
      <c r="C15" s="13" t="s">
        <v>13</v>
      </c>
      <c r="D15" s="7"/>
    </row>
    <row r="16" spans="1:4">
      <c r="A16" s="7" t="s">
        <v>14</v>
      </c>
      <c r="B16" s="5"/>
      <c r="C16" s="5"/>
      <c r="D16" s="5"/>
    </row>
    <row r="17" spans="1:4" ht="60">
      <c r="A17" s="14" t="s">
        <v>15</v>
      </c>
      <c r="B17" s="5"/>
      <c r="C17" s="15">
        <f>'[1]тар. с площ.'!$K$1008+'[1]тар. с площ.'!$K$1009+'[1]тар. с площ.'!$K$1010</f>
        <v>6743.5499999999993</v>
      </c>
      <c r="D17" s="5"/>
    </row>
    <row r="18" spans="1:4">
      <c r="A18" s="16"/>
      <c r="B18" s="5"/>
      <c r="C18" s="5"/>
      <c r="D18" s="5"/>
    </row>
    <row r="19" spans="1:4">
      <c r="A19" s="7" t="s">
        <v>16</v>
      </c>
      <c r="B19" s="5"/>
      <c r="C19" s="5"/>
      <c r="D19" s="5"/>
    </row>
    <row r="20" spans="1:4">
      <c r="A20" s="16"/>
      <c r="B20" s="5"/>
      <c r="C20" s="5"/>
      <c r="D20" s="5"/>
    </row>
    <row r="21" spans="1:4">
      <c r="A21" s="5"/>
      <c r="B21" s="5"/>
      <c r="C21" s="5"/>
      <c r="D21" s="5"/>
    </row>
    <row r="22" spans="1:4">
      <c r="A22" s="17" t="s">
        <v>17</v>
      </c>
      <c r="B22" s="5"/>
      <c r="C22" s="7">
        <f>C17+C20</f>
        <v>6743.5499999999993</v>
      </c>
      <c r="D22" s="5"/>
    </row>
    <row r="23" spans="1:4">
      <c r="A23" s="5"/>
      <c r="B23" s="5"/>
      <c r="C23" s="5"/>
      <c r="D23" s="5"/>
    </row>
    <row r="25" spans="1:4">
      <c r="A25" t="s">
        <v>18</v>
      </c>
    </row>
    <row r="27" spans="1:4">
      <c r="A27" t="s">
        <v>19</v>
      </c>
      <c r="B27" t="s">
        <v>20</v>
      </c>
    </row>
    <row r="35" spans="1:4" ht="15.75">
      <c r="B35" s="1" t="s">
        <v>0</v>
      </c>
      <c r="C35" s="1"/>
    </row>
    <row r="36" spans="1:4" ht="15.75">
      <c r="B36" s="1" t="s">
        <v>1</v>
      </c>
      <c r="C36" s="1"/>
    </row>
    <row r="37" spans="1:4">
      <c r="A37" s="2" t="s">
        <v>2</v>
      </c>
      <c r="B37" s="2"/>
      <c r="C37" s="2"/>
      <c r="D37" s="2"/>
    </row>
    <row r="38" spans="1:4">
      <c r="A38" s="2"/>
      <c r="B38" s="2" t="s">
        <v>3</v>
      </c>
      <c r="C38" s="2"/>
      <c r="D38" s="2"/>
    </row>
    <row r="39" spans="1:4">
      <c r="A39" s="3" t="s">
        <v>4</v>
      </c>
      <c r="B39" s="3" t="s">
        <v>5</v>
      </c>
      <c r="C39" s="4">
        <v>7</v>
      </c>
    </row>
    <row r="42" spans="1:4" ht="45">
      <c r="A42" s="5" t="s">
        <v>6</v>
      </c>
      <c r="B42" s="6" t="s">
        <v>7</v>
      </c>
      <c r="C42" s="6" t="s">
        <v>8</v>
      </c>
      <c r="D42" s="6" t="s">
        <v>9</v>
      </c>
    </row>
    <row r="43" spans="1:4">
      <c r="A43" s="7" t="s">
        <v>10</v>
      </c>
      <c r="B43" s="8">
        <v>9629.0400000000009</v>
      </c>
      <c r="C43" s="8">
        <v>8357.1200000000008</v>
      </c>
      <c r="D43" s="5">
        <v>0</v>
      </c>
    </row>
    <row r="44" spans="1:4">
      <c r="A44" s="10" t="s">
        <v>21</v>
      </c>
      <c r="B44" s="11"/>
      <c r="C44" s="12"/>
      <c r="D44" s="5">
        <f>B43-D43</f>
        <v>9629.0400000000009</v>
      </c>
    </row>
    <row r="46" spans="1:4" ht="45">
      <c r="A46" s="7" t="s">
        <v>12</v>
      </c>
      <c r="B46" s="7"/>
      <c r="C46" s="13" t="s">
        <v>13</v>
      </c>
      <c r="D46" s="7"/>
    </row>
    <row r="47" spans="1:4">
      <c r="A47" s="7" t="s">
        <v>14</v>
      </c>
      <c r="B47" s="5"/>
      <c r="C47" s="5"/>
      <c r="D47" s="5"/>
    </row>
    <row r="48" spans="1:4">
      <c r="A48" s="18"/>
      <c r="B48" s="5"/>
      <c r="C48" s="5"/>
      <c r="D48" s="5"/>
    </row>
    <row r="49" spans="1:4">
      <c r="A49" s="16"/>
      <c r="B49" s="5"/>
      <c r="C49" s="5"/>
      <c r="D49" s="5"/>
    </row>
    <row r="50" spans="1:4">
      <c r="A50" s="7" t="s">
        <v>16</v>
      </c>
      <c r="B50" s="5"/>
      <c r="C50" s="5"/>
      <c r="D50" s="5"/>
    </row>
    <row r="51" spans="1:4">
      <c r="A51" s="16"/>
      <c r="B51" s="5"/>
      <c r="C51" s="5"/>
      <c r="D51" s="5"/>
    </row>
    <row r="52" spans="1:4">
      <c r="A52" s="19"/>
      <c r="B52" s="5"/>
      <c r="C52" s="5"/>
      <c r="D52" s="5"/>
    </row>
    <row r="53" spans="1:4">
      <c r="A53" s="19"/>
      <c r="B53" s="5"/>
      <c r="C53" s="5"/>
      <c r="D53" s="5"/>
    </row>
    <row r="54" spans="1:4">
      <c r="A54" s="19"/>
      <c r="B54" s="5"/>
      <c r="C54" s="5"/>
      <c r="D54" s="5"/>
    </row>
    <row r="55" spans="1:4" ht="48.75">
      <c r="A55" s="20" t="s">
        <v>22</v>
      </c>
      <c r="B55" s="5"/>
      <c r="C55" s="5"/>
      <c r="D55" s="5"/>
    </row>
    <row r="56" spans="1:4">
      <c r="A56" s="19"/>
      <c r="B56" s="5"/>
      <c r="C56" s="5"/>
      <c r="D56" s="5"/>
    </row>
    <row r="57" spans="1:4">
      <c r="A57" s="19"/>
      <c r="B57" s="5"/>
      <c r="C57" s="5"/>
      <c r="D57" s="5"/>
    </row>
    <row r="58" spans="1:4">
      <c r="A58" s="17" t="s">
        <v>17</v>
      </c>
      <c r="B58" s="5"/>
      <c r="C58" s="7">
        <f>C48+C51+C52+C53+C56</f>
        <v>0</v>
      </c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t="s">
        <v>18</v>
      </c>
    </row>
    <row r="63" spans="1:4">
      <c r="A63" t="s">
        <v>19</v>
      </c>
      <c r="B63" t="s">
        <v>20</v>
      </c>
    </row>
    <row r="72" spans="1:4" ht="15.75">
      <c r="B72" s="1" t="s">
        <v>0</v>
      </c>
      <c r="C72" s="1"/>
    </row>
    <row r="73" spans="1:4" ht="15.75">
      <c r="B73" s="1" t="s">
        <v>1</v>
      </c>
      <c r="C73" s="1"/>
    </row>
    <row r="74" spans="1:4">
      <c r="A74" s="2" t="s">
        <v>2</v>
      </c>
      <c r="B74" s="2"/>
      <c r="C74" s="2"/>
      <c r="D74" s="2"/>
    </row>
    <row r="75" spans="1:4">
      <c r="A75" s="2"/>
      <c r="B75" s="2" t="s">
        <v>23</v>
      </c>
      <c r="C75" s="2"/>
      <c r="D75" s="2"/>
    </row>
    <row r="76" spans="1:4">
      <c r="A76" s="3" t="s">
        <v>4</v>
      </c>
      <c r="B76" s="3" t="s">
        <v>5</v>
      </c>
      <c r="C76" s="4">
        <v>8</v>
      </c>
    </row>
    <row r="79" spans="1:4" ht="45">
      <c r="A79" s="5" t="s">
        <v>6</v>
      </c>
      <c r="B79" s="6" t="s">
        <v>7</v>
      </c>
      <c r="C79" s="6" t="s">
        <v>8</v>
      </c>
      <c r="D79" s="6" t="s">
        <v>9</v>
      </c>
    </row>
    <row r="80" spans="1:4">
      <c r="A80" s="7" t="s">
        <v>10</v>
      </c>
      <c r="B80" s="8">
        <v>7218.6</v>
      </c>
      <c r="C80" s="8">
        <v>5185.83</v>
      </c>
      <c r="D80" s="5">
        <v>4008.869999999999</v>
      </c>
    </row>
    <row r="81" spans="1:4">
      <c r="A81" s="10" t="s">
        <v>11</v>
      </c>
      <c r="B81" s="11"/>
      <c r="C81" s="12"/>
      <c r="D81" s="5">
        <f>B80-D80</f>
        <v>3209.7300000000014</v>
      </c>
    </row>
    <row r="82" spans="1:4">
      <c r="A82" s="21"/>
      <c r="B82" s="21"/>
      <c r="C82" s="21"/>
      <c r="D82" s="22"/>
    </row>
    <row r="83" spans="1:4" ht="45">
      <c r="A83" s="7" t="s">
        <v>12</v>
      </c>
      <c r="B83" s="7"/>
      <c r="C83" s="13" t="s">
        <v>13</v>
      </c>
      <c r="D83" s="7"/>
    </row>
    <row r="84" spans="1:4" ht="48.75">
      <c r="A84" s="20" t="s">
        <v>22</v>
      </c>
      <c r="B84" s="5"/>
      <c r="C84" s="5"/>
      <c r="D84" s="5"/>
    </row>
    <row r="85" spans="1:4" ht="39">
      <c r="A85" s="19" t="s">
        <v>24</v>
      </c>
      <c r="B85" s="5"/>
      <c r="C85" s="23">
        <v>548.80999999999995</v>
      </c>
      <c r="D85" s="5"/>
    </row>
    <row r="86" spans="1:4">
      <c r="A86" s="19"/>
      <c r="B86" s="5"/>
      <c r="C86" s="5"/>
      <c r="D86" s="5"/>
    </row>
    <row r="87" spans="1:4">
      <c r="A87" s="19"/>
      <c r="B87" s="5"/>
      <c r="C87" s="5"/>
      <c r="D87" s="5"/>
    </row>
    <row r="88" spans="1:4">
      <c r="A88" s="7" t="s">
        <v>16</v>
      </c>
      <c r="B88" s="5"/>
      <c r="C88" s="5"/>
      <c r="D88" s="5"/>
    </row>
    <row r="89" spans="1:4" ht="26.25">
      <c r="A89" s="19" t="s">
        <v>25</v>
      </c>
      <c r="B89" s="5"/>
      <c r="C89" s="23">
        <v>3460.06</v>
      </c>
      <c r="D89" s="5"/>
    </row>
    <row r="90" spans="1:4">
      <c r="A90" s="19"/>
      <c r="B90" s="5"/>
      <c r="C90" s="5"/>
      <c r="D90" s="5"/>
    </row>
    <row r="91" spans="1:4">
      <c r="A91" s="19"/>
      <c r="B91" s="5"/>
      <c r="C91" s="5"/>
      <c r="D91" s="5"/>
    </row>
    <row r="92" spans="1:4">
      <c r="A92" s="19"/>
      <c r="B92" s="5"/>
      <c r="C92" s="5"/>
      <c r="D92" s="5"/>
    </row>
    <row r="93" spans="1:4">
      <c r="A93" s="19"/>
      <c r="B93" s="5"/>
      <c r="C93" s="5"/>
      <c r="D93" s="5"/>
    </row>
    <row r="94" spans="1:4">
      <c r="A94" s="17" t="s">
        <v>17</v>
      </c>
      <c r="B94" s="5"/>
      <c r="C94" s="7">
        <f>SUM(C85:C93)</f>
        <v>4008.87</v>
      </c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  <row r="101" spans="1:4">
      <c r="A101" t="s">
        <v>18</v>
      </c>
    </row>
    <row r="103" spans="1:4">
      <c r="A103" t="s">
        <v>19</v>
      </c>
      <c r="B103" t="s">
        <v>20</v>
      </c>
    </row>
    <row r="114" spans="1:4" ht="15.75">
      <c r="B114" s="1" t="s">
        <v>0</v>
      </c>
      <c r="C114" s="1"/>
    </row>
    <row r="115" spans="1:4" ht="15.75">
      <c r="B115" s="1" t="s">
        <v>1</v>
      </c>
      <c r="C115" s="1"/>
    </row>
    <row r="116" spans="1:4">
      <c r="A116" s="2" t="s">
        <v>2</v>
      </c>
      <c r="B116" s="2"/>
      <c r="C116" s="2"/>
      <c r="D116" s="2"/>
    </row>
    <row r="117" spans="1:4">
      <c r="A117" s="2"/>
      <c r="B117" s="2" t="s">
        <v>3</v>
      </c>
      <c r="C117" s="2"/>
      <c r="D117" s="2"/>
    </row>
    <row r="118" spans="1:4">
      <c r="A118" s="3" t="s">
        <v>4</v>
      </c>
      <c r="B118" s="3" t="s">
        <v>5</v>
      </c>
      <c r="C118" s="4">
        <v>10</v>
      </c>
    </row>
    <row r="121" spans="1:4" ht="45">
      <c r="A121" s="5" t="s">
        <v>6</v>
      </c>
      <c r="B121" s="6" t="s">
        <v>7</v>
      </c>
      <c r="C121" s="6" t="s">
        <v>8</v>
      </c>
      <c r="D121" s="6" t="s">
        <v>9</v>
      </c>
    </row>
    <row r="122" spans="1:4">
      <c r="A122" s="7" t="s">
        <v>10</v>
      </c>
      <c r="B122" s="8">
        <v>8590.32</v>
      </c>
      <c r="C122" s="8">
        <v>6413.14</v>
      </c>
      <c r="D122" s="5">
        <v>0</v>
      </c>
    </row>
    <row r="123" spans="1:4">
      <c r="A123" s="10" t="s">
        <v>11</v>
      </c>
      <c r="B123" s="11"/>
      <c r="C123" s="12"/>
      <c r="D123" s="5">
        <f>B122-D122</f>
        <v>8590.32</v>
      </c>
    </row>
    <row r="124" spans="1:4">
      <c r="A124" s="21"/>
      <c r="B124" s="21"/>
      <c r="C124" s="21"/>
      <c r="D124" s="22"/>
    </row>
    <row r="125" spans="1:4" ht="45">
      <c r="A125" s="7" t="s">
        <v>12</v>
      </c>
      <c r="B125" s="7"/>
      <c r="C125" s="13" t="s">
        <v>13</v>
      </c>
      <c r="D125" s="7"/>
    </row>
    <row r="126" spans="1:4" ht="48.75">
      <c r="A126" s="20" t="s">
        <v>22</v>
      </c>
      <c r="B126" s="5"/>
      <c r="C126" s="5"/>
      <c r="D126" s="5"/>
    </row>
    <row r="127" spans="1:4">
      <c r="A127" s="19"/>
      <c r="B127" s="5"/>
      <c r="C127" s="5"/>
      <c r="D127" s="5"/>
    </row>
    <row r="128" spans="1:4">
      <c r="A128" s="19"/>
      <c r="B128" s="5"/>
      <c r="C128" s="5"/>
      <c r="D128" s="5"/>
    </row>
    <row r="129" spans="1:4">
      <c r="A129" s="7" t="s">
        <v>16</v>
      </c>
      <c r="B129" s="5"/>
      <c r="C129" s="5"/>
      <c r="D129" s="5"/>
    </row>
    <row r="130" spans="1:4">
      <c r="A130" s="24"/>
      <c r="B130" s="5"/>
      <c r="C130" s="5"/>
      <c r="D130" s="5"/>
    </row>
    <row r="131" spans="1:4">
      <c r="A131" s="19"/>
      <c r="B131" s="5"/>
      <c r="C131" s="5"/>
      <c r="D131" s="5"/>
    </row>
    <row r="132" spans="1:4" ht="39">
      <c r="A132" s="25" t="s">
        <v>26</v>
      </c>
      <c r="B132" s="5"/>
      <c r="C132" s="5"/>
      <c r="D132" s="5"/>
    </row>
    <row r="133" spans="1:4">
      <c r="A133" s="19"/>
      <c r="B133" s="5"/>
      <c r="C133" s="5"/>
      <c r="D133" s="5"/>
    </row>
    <row r="134" spans="1:4">
      <c r="A134" s="19"/>
      <c r="B134" s="5"/>
      <c r="C134" s="5"/>
      <c r="D134" s="5"/>
    </row>
    <row r="135" spans="1:4">
      <c r="A135" s="19"/>
      <c r="B135" s="5"/>
      <c r="C135" s="5"/>
      <c r="D135" s="5"/>
    </row>
    <row r="136" spans="1:4">
      <c r="A136" s="17" t="s">
        <v>17</v>
      </c>
      <c r="B136" s="5"/>
      <c r="C136" s="7">
        <f>C127+C130+C133</f>
        <v>0</v>
      </c>
      <c r="D136" s="5"/>
    </row>
    <row r="137" spans="1:4">
      <c r="A137" s="26"/>
      <c r="B137" s="26"/>
      <c r="C137" s="26"/>
      <c r="D137" s="5"/>
    </row>
    <row r="138" spans="1:4">
      <c r="A138" s="5"/>
      <c r="B138" s="5"/>
      <c r="C138" s="5"/>
      <c r="D138" s="5"/>
    </row>
    <row r="144" spans="1:4">
      <c r="A144" t="s">
        <v>18</v>
      </c>
    </row>
    <row r="146" spans="1:4">
      <c r="A146" t="s">
        <v>19</v>
      </c>
      <c r="B146" t="s">
        <v>20</v>
      </c>
    </row>
    <row r="154" spans="1:4" ht="15.75">
      <c r="B154" s="1" t="s">
        <v>0</v>
      </c>
      <c r="C154" s="1"/>
    </row>
    <row r="155" spans="1:4" ht="15.75">
      <c r="B155" s="1" t="s">
        <v>1</v>
      </c>
      <c r="C155" s="1"/>
    </row>
    <row r="156" spans="1:4">
      <c r="A156" s="2" t="s">
        <v>2</v>
      </c>
      <c r="B156" s="2"/>
      <c r="C156" s="2"/>
      <c r="D156" s="2"/>
    </row>
    <row r="157" spans="1:4">
      <c r="A157" s="2"/>
      <c r="B157" s="2" t="s">
        <v>3</v>
      </c>
      <c r="C157" s="2"/>
      <c r="D157" s="2"/>
    </row>
    <row r="158" spans="1:4">
      <c r="A158" s="3" t="s">
        <v>4</v>
      </c>
      <c r="B158" s="3" t="s">
        <v>5</v>
      </c>
      <c r="C158" s="4">
        <v>12</v>
      </c>
    </row>
    <row r="161" spans="1:4" ht="45">
      <c r="A161" s="5" t="s">
        <v>6</v>
      </c>
      <c r="B161" s="6" t="s">
        <v>7</v>
      </c>
      <c r="C161" s="6" t="s">
        <v>8</v>
      </c>
      <c r="D161" s="6" t="s">
        <v>9</v>
      </c>
    </row>
    <row r="162" spans="1:4">
      <c r="A162" s="7" t="s">
        <v>10</v>
      </c>
      <c r="B162" s="8">
        <v>6299.64</v>
      </c>
      <c r="C162" s="8">
        <v>5876.31</v>
      </c>
      <c r="D162" s="5">
        <v>0</v>
      </c>
    </row>
    <row r="163" spans="1:4">
      <c r="A163" s="10" t="s">
        <v>27</v>
      </c>
      <c r="B163" s="11"/>
      <c r="C163" s="12"/>
      <c r="D163" s="5">
        <f>B162-D162</f>
        <v>6299.64</v>
      </c>
    </row>
    <row r="165" spans="1:4" ht="45">
      <c r="A165" s="7" t="s">
        <v>12</v>
      </c>
      <c r="B165" s="7"/>
      <c r="C165" s="13" t="s">
        <v>13</v>
      </c>
      <c r="D165" s="7"/>
    </row>
    <row r="166" spans="1:4">
      <c r="A166" s="7" t="s">
        <v>16</v>
      </c>
      <c r="B166" s="5"/>
      <c r="C166" s="5"/>
      <c r="D166" s="5"/>
    </row>
    <row r="167" spans="1:4">
      <c r="A167" s="24"/>
      <c r="B167" s="5"/>
      <c r="C167" s="5"/>
      <c r="D167" s="5"/>
    </row>
    <row r="168" spans="1:4">
      <c r="A168" s="19"/>
      <c r="B168" s="5"/>
      <c r="C168" s="5"/>
      <c r="D168" s="5"/>
    </row>
    <row r="169" spans="1:4">
      <c r="A169" s="7" t="s">
        <v>17</v>
      </c>
      <c r="B169" s="7"/>
      <c r="C169" s="7">
        <f>C167</f>
        <v>0</v>
      </c>
      <c r="D169" s="5"/>
    </row>
    <row r="170" spans="1:4">
      <c r="A170" s="5"/>
      <c r="B170" s="5"/>
      <c r="C170" s="5"/>
      <c r="D170" s="5"/>
    </row>
    <row r="171" spans="1:4">
      <c r="A171" s="5"/>
      <c r="B171" s="5"/>
      <c r="C171" s="5"/>
      <c r="D171" s="5"/>
    </row>
    <row r="173" spans="1:4">
      <c r="A173" t="s">
        <v>18</v>
      </c>
    </row>
    <row r="175" spans="1:4">
      <c r="A175" t="s">
        <v>19</v>
      </c>
      <c r="B175" t="s">
        <v>20</v>
      </c>
    </row>
    <row r="181" spans="1:4" ht="15.75">
      <c r="B181" s="1" t="s">
        <v>0</v>
      </c>
      <c r="C181" s="1"/>
    </row>
    <row r="182" spans="1:4" ht="15.75">
      <c r="B182" s="1" t="s">
        <v>1</v>
      </c>
      <c r="C182" s="1"/>
    </row>
    <row r="183" spans="1:4">
      <c r="A183" s="2" t="s">
        <v>2</v>
      </c>
      <c r="B183" s="2"/>
      <c r="C183" s="2"/>
      <c r="D183" s="2"/>
    </row>
    <row r="184" spans="1:4">
      <c r="A184" s="2"/>
      <c r="B184" s="2" t="s">
        <v>3</v>
      </c>
      <c r="C184" s="2"/>
      <c r="D184" s="2"/>
    </row>
    <row r="185" spans="1:4">
      <c r="A185" s="3" t="s">
        <v>4</v>
      </c>
      <c r="B185" s="3" t="s">
        <v>5</v>
      </c>
      <c r="C185" s="4">
        <v>13</v>
      </c>
    </row>
    <row r="188" spans="1:4" ht="45">
      <c r="A188" s="5" t="s">
        <v>6</v>
      </c>
      <c r="B188" s="6" t="s">
        <v>7</v>
      </c>
      <c r="C188" s="6" t="s">
        <v>8</v>
      </c>
      <c r="D188" s="6" t="s">
        <v>9</v>
      </c>
    </row>
    <row r="189" spans="1:4">
      <c r="A189" s="7" t="s">
        <v>10</v>
      </c>
      <c r="B189" s="8">
        <v>10152.719999999999</v>
      </c>
      <c r="C189" s="8">
        <v>5834.07</v>
      </c>
      <c r="D189" s="5">
        <v>0</v>
      </c>
    </row>
    <row r="190" spans="1:4">
      <c r="A190" s="10" t="s">
        <v>11</v>
      </c>
      <c r="B190" s="11"/>
      <c r="C190" s="12"/>
      <c r="D190" s="5">
        <f>B189-D189</f>
        <v>10152.719999999999</v>
      </c>
    </row>
    <row r="191" spans="1:4">
      <c r="A191" s="21"/>
      <c r="B191" s="21"/>
      <c r="C191" s="21"/>
      <c r="D191" s="22"/>
    </row>
    <row r="192" spans="1:4" ht="45">
      <c r="A192" s="7" t="s">
        <v>12</v>
      </c>
      <c r="B192" s="7"/>
      <c r="C192" s="13" t="s">
        <v>13</v>
      </c>
      <c r="D192" s="7"/>
    </row>
    <row r="193" spans="1:4">
      <c r="A193" s="7" t="s">
        <v>16</v>
      </c>
      <c r="B193" s="5"/>
      <c r="C193" s="5"/>
      <c r="D193" s="5"/>
    </row>
    <row r="194" spans="1:4">
      <c r="A194" s="24"/>
      <c r="B194" s="5"/>
      <c r="C194" s="5"/>
      <c r="D194" s="5"/>
    </row>
    <row r="195" spans="1:4">
      <c r="A195" s="24"/>
      <c r="B195" s="5"/>
      <c r="C195" s="5"/>
      <c r="D195" s="5"/>
    </row>
    <row r="196" spans="1:4" ht="48.75">
      <c r="A196" s="20" t="s">
        <v>22</v>
      </c>
      <c r="B196" s="5"/>
      <c r="C196" s="5"/>
      <c r="D196" s="5"/>
    </row>
    <row r="197" spans="1:4">
      <c r="A197" s="19"/>
      <c r="B197" s="5"/>
      <c r="C197" s="5"/>
      <c r="D197" s="5"/>
    </row>
    <row r="198" spans="1:4">
      <c r="A198" s="19"/>
      <c r="B198" s="5"/>
      <c r="C198" s="5"/>
      <c r="D198" s="5"/>
    </row>
    <row r="199" spans="1:4">
      <c r="A199" s="7" t="s">
        <v>17</v>
      </c>
      <c r="B199" s="7"/>
      <c r="C199" s="7">
        <f>C194+C197</f>
        <v>0</v>
      </c>
      <c r="D199" s="5"/>
    </row>
    <row r="200" spans="1:4">
      <c r="A200" s="5"/>
      <c r="B200" s="5"/>
      <c r="C200" s="5"/>
      <c r="D200" s="5"/>
    </row>
    <row r="206" spans="1:4">
      <c r="A206" t="s">
        <v>18</v>
      </c>
    </row>
    <row r="208" spans="1:4">
      <c r="A208" t="s">
        <v>19</v>
      </c>
      <c r="B208" t="s">
        <v>20</v>
      </c>
    </row>
    <row r="220" spans="1:4" ht="15.75">
      <c r="B220" s="1" t="s">
        <v>0</v>
      </c>
      <c r="C220" s="1"/>
    </row>
    <row r="221" spans="1:4" ht="15.75">
      <c r="B221" s="1" t="s">
        <v>1</v>
      </c>
      <c r="C221" s="1"/>
    </row>
    <row r="222" spans="1:4">
      <c r="A222" s="2" t="s">
        <v>2</v>
      </c>
      <c r="B222" s="2"/>
      <c r="C222" s="2"/>
      <c r="D222" s="2"/>
    </row>
    <row r="223" spans="1:4">
      <c r="A223" s="2"/>
      <c r="B223" s="2" t="s">
        <v>3</v>
      </c>
      <c r="C223" s="2"/>
      <c r="D223" s="2"/>
    </row>
    <row r="224" spans="1:4">
      <c r="A224" s="3" t="s">
        <v>4</v>
      </c>
      <c r="B224" s="3" t="s">
        <v>5</v>
      </c>
      <c r="C224" s="4">
        <v>16</v>
      </c>
    </row>
    <row r="227" spans="1:4" ht="45">
      <c r="A227" s="5" t="s">
        <v>6</v>
      </c>
      <c r="B227" s="6" t="s">
        <v>7</v>
      </c>
      <c r="C227" s="6" t="s">
        <v>8</v>
      </c>
      <c r="D227" s="6" t="s">
        <v>9</v>
      </c>
    </row>
    <row r="228" spans="1:4">
      <c r="A228" s="7" t="s">
        <v>10</v>
      </c>
      <c r="B228" s="8">
        <v>6003.02</v>
      </c>
      <c r="C228" s="8">
        <v>3852.63</v>
      </c>
      <c r="D228" s="27">
        <v>6620</v>
      </c>
    </row>
    <row r="229" spans="1:4">
      <c r="A229" s="10" t="s">
        <v>27</v>
      </c>
      <c r="B229" s="11"/>
      <c r="C229" s="12"/>
      <c r="D229" s="5">
        <f>B228-D228</f>
        <v>-616.97999999999956</v>
      </c>
    </row>
    <row r="230" spans="1:4">
      <c r="A230" s="21"/>
      <c r="B230" s="21"/>
      <c r="C230" s="21"/>
      <c r="D230" s="22"/>
    </row>
    <row r="231" spans="1:4" ht="45">
      <c r="A231" s="7" t="s">
        <v>12</v>
      </c>
      <c r="B231" s="7"/>
      <c r="C231" s="13" t="s">
        <v>13</v>
      </c>
      <c r="D231" s="7"/>
    </row>
    <row r="232" spans="1:4">
      <c r="A232" s="7" t="s">
        <v>14</v>
      </c>
      <c r="B232" s="5"/>
      <c r="C232" s="5"/>
      <c r="D232" s="5"/>
    </row>
    <row r="233" spans="1:4">
      <c r="A233" s="18"/>
      <c r="B233" s="5"/>
      <c r="C233" s="5"/>
      <c r="D233" s="5"/>
    </row>
    <row r="234" spans="1:4">
      <c r="A234" s="16"/>
      <c r="B234" s="5"/>
      <c r="C234" s="5"/>
      <c r="D234" s="5"/>
    </row>
    <row r="235" spans="1:4">
      <c r="A235" s="7" t="s">
        <v>16</v>
      </c>
      <c r="B235" s="5"/>
      <c r="C235" s="5"/>
      <c r="D235" s="5"/>
    </row>
    <row r="236" spans="1:4" ht="51.75">
      <c r="A236" s="28" t="s">
        <v>28</v>
      </c>
      <c r="B236" s="5"/>
      <c r="C236" s="23">
        <v>6620</v>
      </c>
      <c r="D236" s="5"/>
    </row>
    <row r="237" spans="1:4">
      <c r="A237" s="19"/>
      <c r="B237" s="5"/>
      <c r="C237" s="5"/>
      <c r="D237" s="5"/>
    </row>
    <row r="238" spans="1:4">
      <c r="A238" s="29"/>
      <c r="B238" s="5"/>
      <c r="C238" s="5"/>
      <c r="D238" s="5"/>
    </row>
    <row r="239" spans="1:4">
      <c r="A239" s="19"/>
      <c r="B239" s="5"/>
      <c r="C239" s="5"/>
      <c r="D239" s="5"/>
    </row>
    <row r="240" spans="1:4" ht="48.75">
      <c r="A240" s="20" t="s">
        <v>22</v>
      </c>
      <c r="B240" s="5"/>
      <c r="C240" s="5"/>
      <c r="D240" s="5"/>
    </row>
    <row r="241" spans="1:4">
      <c r="A241" s="19"/>
      <c r="B241" s="5"/>
      <c r="C241" s="5"/>
      <c r="D241" s="5"/>
    </row>
    <row r="242" spans="1:4">
      <c r="A242" s="19"/>
      <c r="B242" s="5"/>
      <c r="C242" s="5"/>
      <c r="D242" s="5"/>
    </row>
    <row r="243" spans="1:4">
      <c r="A243" s="17" t="s">
        <v>17</v>
      </c>
      <c r="B243" s="5"/>
      <c r="C243" s="7">
        <f>C233+C236+C237+C238+C241</f>
        <v>6620</v>
      </c>
      <c r="D243" s="5"/>
    </row>
    <row r="244" spans="1:4">
      <c r="A244" s="5"/>
      <c r="B244" s="5"/>
      <c r="C244" s="5"/>
      <c r="D244" s="5"/>
    </row>
    <row r="245" spans="1:4">
      <c r="A245" s="5"/>
      <c r="B245" s="5"/>
      <c r="C245" s="5"/>
      <c r="D245" s="5"/>
    </row>
    <row r="246" spans="1:4">
      <c r="A246" s="22"/>
      <c r="B246" s="22"/>
      <c r="C246" s="22"/>
      <c r="D246" s="22"/>
    </row>
    <row r="247" spans="1:4">
      <c r="A247" t="s">
        <v>18</v>
      </c>
    </row>
    <row r="249" spans="1:4">
      <c r="A249" t="s">
        <v>19</v>
      </c>
      <c r="B249" t="s">
        <v>20</v>
      </c>
    </row>
    <row r="252" spans="1:4" ht="15.75">
      <c r="B252" s="1" t="s">
        <v>0</v>
      </c>
      <c r="C252" s="1"/>
    </row>
    <row r="253" spans="1:4" ht="15.75">
      <c r="B253" s="1" t="s">
        <v>1</v>
      </c>
      <c r="C253" s="1"/>
    </row>
    <row r="254" spans="1:4">
      <c r="A254" s="2" t="s">
        <v>2</v>
      </c>
      <c r="B254" s="2"/>
      <c r="C254" s="2"/>
      <c r="D254" s="2"/>
    </row>
    <row r="255" spans="1:4">
      <c r="A255" s="2"/>
      <c r="B255" s="2" t="s">
        <v>3</v>
      </c>
      <c r="C255" s="2"/>
      <c r="D255" s="2"/>
    </row>
    <row r="256" spans="1:4">
      <c r="A256" s="3" t="s">
        <v>4</v>
      </c>
      <c r="B256" s="3" t="s">
        <v>5</v>
      </c>
      <c r="C256" s="4">
        <v>18</v>
      </c>
    </row>
    <row r="259" spans="1:4" ht="45">
      <c r="A259" s="5" t="s">
        <v>6</v>
      </c>
      <c r="B259" s="6" t="s">
        <v>7</v>
      </c>
      <c r="C259" s="6" t="s">
        <v>8</v>
      </c>
      <c r="D259" s="6" t="s">
        <v>9</v>
      </c>
    </row>
    <row r="260" spans="1:4">
      <c r="A260" s="7" t="s">
        <v>10</v>
      </c>
      <c r="B260" s="8">
        <v>6135.06</v>
      </c>
      <c r="C260" s="8">
        <v>3750.19</v>
      </c>
      <c r="D260" s="5">
        <v>0</v>
      </c>
    </row>
    <row r="261" spans="1:4">
      <c r="A261" s="10" t="s">
        <v>29</v>
      </c>
      <c r="B261" s="11"/>
      <c r="C261" s="12"/>
      <c r="D261" s="5">
        <f>B260-D260</f>
        <v>6135.06</v>
      </c>
    </row>
    <row r="262" spans="1:4">
      <c r="A262" s="21"/>
      <c r="B262" s="21"/>
      <c r="C262" s="21"/>
      <c r="D262" s="22"/>
    </row>
    <row r="263" spans="1:4" ht="45">
      <c r="A263" s="7" t="s">
        <v>12</v>
      </c>
      <c r="B263" s="7"/>
      <c r="C263" s="13" t="s">
        <v>13</v>
      </c>
      <c r="D263" s="7"/>
    </row>
    <row r="264" spans="1:4">
      <c r="A264" s="7" t="s">
        <v>14</v>
      </c>
      <c r="B264" s="5"/>
      <c r="C264" s="5"/>
      <c r="D264" s="5"/>
    </row>
    <row r="265" spans="1:4">
      <c r="A265" s="18"/>
      <c r="B265" s="5"/>
      <c r="C265" s="5"/>
      <c r="D265" s="5"/>
    </row>
    <row r="266" spans="1:4">
      <c r="A266" s="16"/>
      <c r="B266" s="5"/>
      <c r="C266" s="5"/>
      <c r="D266" s="5"/>
    </row>
    <row r="267" spans="1:4">
      <c r="A267" s="7" t="s">
        <v>16</v>
      </c>
      <c r="B267" s="5"/>
      <c r="C267" s="5"/>
      <c r="D267" s="5"/>
    </row>
    <row r="268" spans="1:4">
      <c r="A268" s="16"/>
      <c r="B268" s="5"/>
      <c r="C268" s="5"/>
      <c r="D268" s="5"/>
    </row>
    <row r="269" spans="1:4">
      <c r="A269" s="19"/>
      <c r="B269" s="5"/>
      <c r="C269" s="5"/>
      <c r="D269" s="5"/>
    </row>
    <row r="270" spans="1:4" ht="48.75">
      <c r="A270" s="20" t="s">
        <v>22</v>
      </c>
      <c r="B270" s="5"/>
      <c r="C270" s="5"/>
      <c r="D270" s="5"/>
    </row>
    <row r="271" spans="1:4">
      <c r="A271" s="19"/>
      <c r="B271" s="5"/>
      <c r="C271" s="5"/>
      <c r="D271" s="5"/>
    </row>
    <row r="272" spans="1:4">
      <c r="A272" s="19"/>
      <c r="B272" s="5"/>
      <c r="C272" s="5"/>
      <c r="D272" s="5"/>
    </row>
    <row r="273" spans="1:4">
      <c r="A273" s="17" t="s">
        <v>17</v>
      </c>
      <c r="B273" s="5"/>
      <c r="C273" s="7">
        <f>C265+C268+C269+C271</f>
        <v>0</v>
      </c>
      <c r="D273" s="5"/>
    </row>
    <row r="274" spans="1:4">
      <c r="A274" s="5"/>
      <c r="B274" s="5"/>
      <c r="C274" s="5"/>
      <c r="D274" s="5"/>
    </row>
    <row r="275" spans="1:4">
      <c r="A275" s="5"/>
      <c r="B275" s="5"/>
      <c r="C275" s="5"/>
      <c r="D275" s="5"/>
    </row>
    <row r="276" spans="1:4">
      <c r="A276" s="22"/>
      <c r="B276" s="22"/>
      <c r="C276" s="22"/>
      <c r="D276" s="22"/>
    </row>
    <row r="277" spans="1:4">
      <c r="A277" t="s">
        <v>18</v>
      </c>
    </row>
    <row r="279" spans="1:4">
      <c r="A279" t="s">
        <v>19</v>
      </c>
      <c r="B279" t="s">
        <v>20</v>
      </c>
    </row>
  </sheetData>
  <mergeCells count="8">
    <mergeCell ref="A229:C229"/>
    <mergeCell ref="A261:C261"/>
    <mergeCell ref="A13:C13"/>
    <mergeCell ref="A44:C44"/>
    <mergeCell ref="A81:C81"/>
    <mergeCell ref="A123:C123"/>
    <mergeCell ref="A163:C163"/>
    <mergeCell ref="A190:C19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764"/>
  <sheetViews>
    <sheetView topLeftCell="A28" workbookViewId="0">
      <selection activeCell="F22" sqref="F22"/>
    </sheetView>
  </sheetViews>
  <sheetFormatPr defaultRowHeight="15"/>
  <cols>
    <col min="1" max="1" width="31.85546875" customWidth="1"/>
    <col min="2" max="2" width="17.28515625" customWidth="1"/>
    <col min="3" max="3" width="18.7109375" customWidth="1"/>
    <col min="4" max="4" width="16.5703125" customWidth="1"/>
  </cols>
  <sheetData>
    <row r="3" spans="1:4" ht="15.75">
      <c r="B3" s="1" t="s">
        <v>0</v>
      </c>
      <c r="C3" s="1"/>
    </row>
    <row r="4" spans="1:4" ht="15.75">
      <c r="B4" s="1" t="s">
        <v>1</v>
      </c>
      <c r="C4" s="1"/>
    </row>
    <row r="5" spans="1:4">
      <c r="A5" s="2" t="s">
        <v>2</v>
      </c>
      <c r="B5" s="2"/>
      <c r="C5" s="2"/>
      <c r="D5" s="2"/>
    </row>
    <row r="6" spans="1:4">
      <c r="A6" s="2"/>
      <c r="B6" s="2" t="s">
        <v>3</v>
      </c>
      <c r="C6" s="2"/>
      <c r="D6" s="2"/>
    </row>
    <row r="7" spans="1:4">
      <c r="A7" t="s">
        <v>4</v>
      </c>
      <c r="B7" t="s">
        <v>30</v>
      </c>
      <c r="C7" s="4" t="s">
        <v>31</v>
      </c>
    </row>
    <row r="10" spans="1:4" ht="45">
      <c r="A10" s="5" t="s">
        <v>6</v>
      </c>
      <c r="B10" s="6" t="s">
        <v>7</v>
      </c>
      <c r="C10" s="6" t="s">
        <v>8</v>
      </c>
      <c r="D10" s="6" t="s">
        <v>9</v>
      </c>
    </row>
    <row r="11" spans="1:4">
      <c r="A11" s="7" t="s">
        <v>10</v>
      </c>
      <c r="B11" s="8">
        <v>0</v>
      </c>
      <c r="C11" s="8">
        <v>0</v>
      </c>
      <c r="D11" s="5">
        <v>0</v>
      </c>
    </row>
    <row r="12" spans="1:4">
      <c r="A12" s="10" t="s">
        <v>11</v>
      </c>
      <c r="B12" s="11"/>
      <c r="C12" s="12"/>
      <c r="D12" s="5">
        <f>B11-D11</f>
        <v>0</v>
      </c>
    </row>
    <row r="13" spans="1:4">
      <c r="A13" s="21"/>
      <c r="B13" s="21"/>
      <c r="C13" s="21"/>
      <c r="D13" s="22"/>
    </row>
    <row r="14" spans="1:4" ht="45">
      <c r="A14" s="7" t="s">
        <v>12</v>
      </c>
      <c r="B14" s="7"/>
      <c r="C14" s="13" t="s">
        <v>13</v>
      </c>
      <c r="D14" s="7"/>
    </row>
    <row r="15" spans="1:4">
      <c r="A15" s="7" t="s">
        <v>14</v>
      </c>
      <c r="B15" s="5"/>
      <c r="C15" s="5">
        <v>0</v>
      </c>
      <c r="D15" s="5"/>
    </row>
    <row r="16" spans="1:4">
      <c r="A16" s="30"/>
      <c r="B16" s="12"/>
      <c r="C16" s="5">
        <v>0</v>
      </c>
      <c r="D16" s="5"/>
    </row>
    <row r="17" spans="1:4">
      <c r="A17" s="30"/>
      <c r="B17" s="12"/>
      <c r="C17" s="5">
        <v>0</v>
      </c>
      <c r="D17" s="5"/>
    </row>
    <row r="18" spans="1:4">
      <c r="A18" s="7" t="s">
        <v>16</v>
      </c>
      <c r="B18" s="5"/>
      <c r="C18" s="5">
        <v>0</v>
      </c>
      <c r="D18" s="5"/>
    </row>
    <row r="19" spans="1:4">
      <c r="A19" s="30"/>
      <c r="B19" s="12"/>
      <c r="C19" s="5">
        <v>0</v>
      </c>
      <c r="D19" s="5"/>
    </row>
    <row r="20" spans="1:4">
      <c r="A20" s="30"/>
      <c r="B20" s="12"/>
      <c r="C20" s="5">
        <v>0</v>
      </c>
      <c r="D20" s="5"/>
    </row>
    <row r="21" spans="1:4">
      <c r="A21" s="31" t="s">
        <v>22</v>
      </c>
      <c r="B21" s="12"/>
      <c r="C21" s="5">
        <v>0</v>
      </c>
      <c r="D21" s="5"/>
    </row>
    <row r="22" spans="1:4">
      <c r="A22" s="30"/>
      <c r="B22" s="12"/>
      <c r="C22" s="5">
        <v>0</v>
      </c>
      <c r="D22" s="5"/>
    </row>
    <row r="23" spans="1:4">
      <c r="A23" s="30"/>
      <c r="B23" s="12"/>
      <c r="C23" s="5">
        <v>0</v>
      </c>
      <c r="D23" s="5"/>
    </row>
    <row r="24" spans="1:4">
      <c r="A24" s="32" t="s">
        <v>17</v>
      </c>
      <c r="B24" s="12"/>
      <c r="C24" s="7">
        <f>SUM(C15:C23)</f>
        <v>0</v>
      </c>
      <c r="D24" s="5"/>
    </row>
    <row r="25" spans="1:4">
      <c r="A25" s="22"/>
      <c r="B25" s="22"/>
      <c r="C25" s="22"/>
      <c r="D25" s="22"/>
    </row>
    <row r="26" spans="1:4">
      <c r="A26" t="s">
        <v>18</v>
      </c>
    </row>
    <row r="28" spans="1:4">
      <c r="A28" t="s">
        <v>19</v>
      </c>
      <c r="B28" t="s">
        <v>20</v>
      </c>
    </row>
    <row r="34" spans="1:4" ht="15.75">
      <c r="B34" s="1" t="s">
        <v>0</v>
      </c>
      <c r="C34" s="1"/>
    </row>
    <row r="35" spans="1:4" ht="15.75">
      <c r="B35" s="1" t="s">
        <v>1</v>
      </c>
      <c r="C35" s="1"/>
    </row>
    <row r="36" spans="1:4">
      <c r="A36" s="2" t="s">
        <v>2</v>
      </c>
      <c r="B36" s="2"/>
      <c r="C36" s="2"/>
      <c r="D36" s="2"/>
    </row>
    <row r="37" spans="1:4">
      <c r="A37" s="2"/>
      <c r="B37" s="2" t="s">
        <v>3</v>
      </c>
      <c r="C37" s="2"/>
      <c r="D37" s="2"/>
    </row>
    <row r="38" spans="1:4">
      <c r="A38" t="s">
        <v>4</v>
      </c>
      <c r="B38" t="s">
        <v>30</v>
      </c>
      <c r="C38" s="4">
        <v>2</v>
      </c>
    </row>
    <row r="41" spans="1:4" ht="45">
      <c r="A41" s="5" t="s">
        <v>6</v>
      </c>
      <c r="B41" s="6" t="s">
        <v>7</v>
      </c>
      <c r="C41" s="6" t="s">
        <v>8</v>
      </c>
      <c r="D41" s="6" t="s">
        <v>9</v>
      </c>
    </row>
    <row r="42" spans="1:4">
      <c r="A42" s="7" t="s">
        <v>10</v>
      </c>
      <c r="B42" s="8">
        <v>57984.66</v>
      </c>
      <c r="C42" s="8">
        <v>51108.54</v>
      </c>
      <c r="D42" s="27">
        <v>43107.33</v>
      </c>
    </row>
    <row r="43" spans="1:4">
      <c r="A43" s="10" t="s">
        <v>11</v>
      </c>
      <c r="B43" s="11"/>
      <c r="C43" s="12"/>
      <c r="D43" s="5">
        <f>B42-D42</f>
        <v>14877.330000000002</v>
      </c>
    </row>
    <row r="44" spans="1:4">
      <c r="A44" s="21"/>
      <c r="B44" s="21"/>
      <c r="C44" s="21"/>
      <c r="D44" s="22"/>
    </row>
    <row r="45" spans="1:4" ht="45">
      <c r="A45" s="7" t="s">
        <v>12</v>
      </c>
      <c r="B45" s="7"/>
      <c r="C45" s="13" t="s">
        <v>13</v>
      </c>
      <c r="D45" s="7"/>
    </row>
    <row r="46" spans="1:4">
      <c r="A46" s="7" t="s">
        <v>14</v>
      </c>
      <c r="B46" s="5"/>
      <c r="C46" s="5">
        <v>0</v>
      </c>
      <c r="D46" s="5"/>
    </row>
    <row r="47" spans="1:4">
      <c r="A47" s="33" t="s">
        <v>15</v>
      </c>
      <c r="B47" s="34"/>
      <c r="C47" s="15">
        <f>'[1]тар. с площ.'!$K$1115+'[1]тар. с площ.'!$K$1116+'[1]тар. с площ.'!$K$1119+'[1]тар. с площ.'!$K$1120+'[1]тар. с площ.'!$K$1121+'[1]тар. с площ.'!$K$1122+'[1]тар. с площ.'!$K$1123</f>
        <v>38153.590000000004</v>
      </c>
      <c r="D47" s="5"/>
    </row>
    <row r="48" spans="1:4">
      <c r="A48" s="30"/>
      <c r="B48" s="12"/>
      <c r="C48" s="5"/>
      <c r="D48" s="5"/>
    </row>
    <row r="49" spans="1:4">
      <c r="A49" s="7" t="s">
        <v>16</v>
      </c>
      <c r="B49" s="5"/>
      <c r="C49" s="5">
        <v>0</v>
      </c>
      <c r="D49" s="5"/>
    </row>
    <row r="50" spans="1:4">
      <c r="A50" s="30"/>
      <c r="B50" s="12"/>
      <c r="C50" s="5">
        <v>0</v>
      </c>
      <c r="D50" s="5"/>
    </row>
    <row r="51" spans="1:4">
      <c r="A51" s="30"/>
      <c r="B51" s="12"/>
      <c r="C51" s="5">
        <v>0</v>
      </c>
      <c r="D51" s="5"/>
    </row>
    <row r="52" spans="1:4">
      <c r="A52" s="31" t="s">
        <v>22</v>
      </c>
      <c r="B52" s="12"/>
      <c r="C52" s="5">
        <v>0</v>
      </c>
      <c r="D52" s="5"/>
    </row>
    <row r="53" spans="1:4">
      <c r="A53" s="35" t="s">
        <v>32</v>
      </c>
      <c r="B53" s="36"/>
      <c r="C53" s="15">
        <f>'[1]тар. с площ.'!$K$1117+'[1]тар. с площ.'!$K$1118</f>
        <v>4953.74</v>
      </c>
      <c r="D53" s="5"/>
    </row>
    <row r="54" spans="1:4">
      <c r="A54" s="30"/>
      <c r="B54" s="12"/>
      <c r="C54" s="5"/>
      <c r="D54" s="5"/>
    </row>
    <row r="55" spans="1:4">
      <c r="A55" s="32" t="s">
        <v>17</v>
      </c>
      <c r="B55" s="12"/>
      <c r="C55" s="7">
        <f>SUM(C46:C54)</f>
        <v>43107.33</v>
      </c>
      <c r="D55" s="5"/>
    </row>
    <row r="56" spans="1:4">
      <c r="A56" s="22"/>
      <c r="B56" s="22"/>
      <c r="C56" s="22"/>
      <c r="D56" s="22"/>
    </row>
    <row r="57" spans="1:4">
      <c r="A57" t="s">
        <v>18</v>
      </c>
    </row>
    <row r="59" spans="1:4">
      <c r="A59" t="s">
        <v>19</v>
      </c>
      <c r="B59" t="s">
        <v>20</v>
      </c>
    </row>
    <row r="65" spans="1:4" ht="15.75">
      <c r="B65" s="1" t="s">
        <v>0</v>
      </c>
      <c r="C65" s="1"/>
    </row>
    <row r="66" spans="1:4" ht="15.75">
      <c r="B66" s="1" t="s">
        <v>1</v>
      </c>
      <c r="C66" s="1"/>
    </row>
    <row r="67" spans="1:4">
      <c r="A67" s="2" t="s">
        <v>2</v>
      </c>
      <c r="B67" s="2"/>
      <c r="C67" s="2"/>
      <c r="D67" s="2"/>
    </row>
    <row r="68" spans="1:4">
      <c r="A68" s="2"/>
      <c r="B68" s="2" t="s">
        <v>23</v>
      </c>
      <c r="C68" s="2"/>
      <c r="D68" s="2"/>
    </row>
    <row r="69" spans="1:4">
      <c r="A69" t="s">
        <v>4</v>
      </c>
      <c r="B69" t="s">
        <v>30</v>
      </c>
      <c r="C69" s="4" t="s">
        <v>33</v>
      </c>
    </row>
    <row r="72" spans="1:4" ht="45">
      <c r="A72" s="5" t="s">
        <v>6</v>
      </c>
      <c r="B72" s="6" t="s">
        <v>7</v>
      </c>
      <c r="C72" s="6" t="s">
        <v>8</v>
      </c>
      <c r="D72" s="6" t="s">
        <v>9</v>
      </c>
    </row>
    <row r="73" spans="1:4">
      <c r="A73" s="7" t="s">
        <v>10</v>
      </c>
      <c r="B73" s="8">
        <v>48394.38</v>
      </c>
      <c r="C73" s="8">
        <v>52013.58</v>
      </c>
      <c r="D73" s="27">
        <v>10148.649999999994</v>
      </c>
    </row>
    <row r="74" spans="1:4">
      <c r="A74" s="10" t="s">
        <v>21</v>
      </c>
      <c r="B74" s="11"/>
      <c r="C74" s="12"/>
      <c r="D74" s="5">
        <f>B73-D73</f>
        <v>38245.730000000003</v>
      </c>
    </row>
    <row r="75" spans="1:4">
      <c r="A75" s="21"/>
      <c r="B75" s="21"/>
      <c r="C75" s="21"/>
      <c r="D75" s="22"/>
    </row>
    <row r="76" spans="1:4" ht="45">
      <c r="A76" s="7" t="s">
        <v>12</v>
      </c>
      <c r="B76" s="7"/>
      <c r="C76" s="13" t="s">
        <v>13</v>
      </c>
      <c r="D76" s="7"/>
    </row>
    <row r="77" spans="1:4">
      <c r="A77" s="7" t="s">
        <v>14</v>
      </c>
      <c r="B77" s="5"/>
      <c r="C77" s="5">
        <v>0</v>
      </c>
      <c r="D77" s="5"/>
    </row>
    <row r="78" spans="1:4">
      <c r="A78" s="30" t="s">
        <v>15</v>
      </c>
      <c r="B78" s="12"/>
      <c r="C78" s="15">
        <f>'[1]тар. с площ.'!$K$1183+'[1]тар. с площ.'!$K$1185+'[1]тар. с площ.'!$K$1186+'[1]тар. с площ.'!$K$1187</f>
        <v>8765.0500000000011</v>
      </c>
      <c r="D78" s="5"/>
    </row>
    <row r="79" spans="1:4">
      <c r="A79" s="30"/>
      <c r="B79" s="12"/>
      <c r="C79" s="5">
        <v>0</v>
      </c>
      <c r="D79" s="5"/>
    </row>
    <row r="80" spans="1:4">
      <c r="A80" s="7" t="s">
        <v>16</v>
      </c>
      <c r="B80" s="5"/>
      <c r="C80" s="5">
        <v>0</v>
      </c>
      <c r="D80" s="5"/>
    </row>
    <row r="81" spans="1:4">
      <c r="A81" s="30"/>
      <c r="B81" s="12"/>
      <c r="C81" s="5"/>
      <c r="D81" s="5"/>
    </row>
    <row r="82" spans="1:4">
      <c r="A82" s="30"/>
      <c r="B82" s="12"/>
      <c r="C82" s="5">
        <v>0</v>
      </c>
      <c r="D82" s="5"/>
    </row>
    <row r="83" spans="1:4">
      <c r="A83" s="31" t="s">
        <v>22</v>
      </c>
      <c r="B83" s="12"/>
      <c r="C83" s="5">
        <v>0</v>
      </c>
      <c r="D83" s="5"/>
    </row>
    <row r="84" spans="1:4">
      <c r="A84" s="30" t="s">
        <v>34</v>
      </c>
      <c r="B84" s="12"/>
      <c r="C84" s="37">
        <v>939.6</v>
      </c>
      <c r="D84" s="5"/>
    </row>
    <row r="85" spans="1:4">
      <c r="A85" s="30"/>
      <c r="B85" s="12"/>
      <c r="C85" s="5">
        <v>0</v>
      </c>
      <c r="D85" s="5"/>
    </row>
    <row r="86" spans="1:4">
      <c r="A86" s="38" t="s">
        <v>26</v>
      </c>
      <c r="B86" s="39"/>
      <c r="C86" s="5">
        <v>0</v>
      </c>
      <c r="D86" s="5"/>
    </row>
    <row r="87" spans="1:4">
      <c r="A87" s="30" t="s">
        <v>35</v>
      </c>
      <c r="B87" s="12"/>
      <c r="C87" s="37">
        <v>444</v>
      </c>
      <c r="D87" s="5"/>
    </row>
    <row r="88" spans="1:4">
      <c r="A88" s="32" t="s">
        <v>17</v>
      </c>
      <c r="B88" s="12"/>
      <c r="C88" s="7">
        <f>SUM(C77:C87)</f>
        <v>10148.650000000001</v>
      </c>
      <c r="D88" s="5"/>
    </row>
    <row r="89" spans="1:4">
      <c r="A89" s="22"/>
      <c r="B89" s="22"/>
      <c r="C89" s="22"/>
      <c r="D89" s="22"/>
    </row>
    <row r="90" spans="1:4">
      <c r="A90" t="s">
        <v>18</v>
      </c>
    </row>
    <row r="92" spans="1:4">
      <c r="A92" t="s">
        <v>19</v>
      </c>
      <c r="B92" t="s">
        <v>20</v>
      </c>
    </row>
    <row r="99" spans="1:4" ht="15.75">
      <c r="B99" s="1" t="s">
        <v>0</v>
      </c>
      <c r="C99" s="1"/>
    </row>
    <row r="100" spans="1:4" ht="15.75">
      <c r="B100" s="1" t="s">
        <v>1</v>
      </c>
      <c r="C100" s="1"/>
    </row>
    <row r="101" spans="1:4">
      <c r="A101" s="2" t="s">
        <v>2</v>
      </c>
      <c r="B101" s="2"/>
      <c r="C101" s="2"/>
      <c r="D101" s="2"/>
    </row>
    <row r="102" spans="1:4">
      <c r="A102" s="2"/>
      <c r="B102" s="2" t="s">
        <v>23</v>
      </c>
      <c r="C102" s="2"/>
      <c r="D102" s="2"/>
    </row>
    <row r="103" spans="1:4">
      <c r="A103" t="s">
        <v>4</v>
      </c>
      <c r="B103" t="s">
        <v>30</v>
      </c>
      <c r="C103" s="4">
        <v>4</v>
      </c>
    </row>
    <row r="106" spans="1:4" ht="45">
      <c r="A106" s="5" t="s">
        <v>6</v>
      </c>
      <c r="B106" s="6" t="s">
        <v>7</v>
      </c>
      <c r="C106" s="6" t="s">
        <v>8</v>
      </c>
      <c r="D106" s="6" t="s">
        <v>9</v>
      </c>
    </row>
    <row r="107" spans="1:4">
      <c r="A107" s="7" t="s">
        <v>10</v>
      </c>
      <c r="B107" s="8">
        <v>5448.3</v>
      </c>
      <c r="C107" s="8">
        <v>4598.6000000000004</v>
      </c>
      <c r="D107" s="5">
        <v>17599.580000000002</v>
      </c>
    </row>
    <row r="108" spans="1:4">
      <c r="A108" s="10" t="s">
        <v>21</v>
      </c>
      <c r="B108" s="11"/>
      <c r="C108" s="12"/>
      <c r="D108" s="5">
        <f>B107-D107</f>
        <v>-12151.280000000002</v>
      </c>
    </row>
    <row r="109" spans="1:4">
      <c r="A109" s="21"/>
      <c r="B109" s="21"/>
      <c r="C109" s="21"/>
      <c r="D109" s="22"/>
    </row>
    <row r="110" spans="1:4" ht="45">
      <c r="A110" s="7" t="s">
        <v>12</v>
      </c>
      <c r="B110" s="7"/>
      <c r="C110" s="13" t="s">
        <v>13</v>
      </c>
      <c r="D110" s="7"/>
    </row>
    <row r="111" spans="1:4">
      <c r="A111" s="7" t="s">
        <v>14</v>
      </c>
      <c r="B111" s="5"/>
      <c r="C111" s="5">
        <v>0</v>
      </c>
      <c r="D111" s="5"/>
    </row>
    <row r="112" spans="1:4">
      <c r="A112" s="30"/>
      <c r="B112" s="12"/>
      <c r="C112" s="5">
        <v>0</v>
      </c>
      <c r="D112" s="5"/>
    </row>
    <row r="113" spans="1:4">
      <c r="A113" s="30"/>
      <c r="B113" s="12"/>
      <c r="C113" s="5">
        <v>0</v>
      </c>
      <c r="D113" s="5"/>
    </row>
    <row r="114" spans="1:4">
      <c r="A114" s="7" t="s">
        <v>16</v>
      </c>
      <c r="B114" s="5"/>
      <c r="C114" s="5">
        <v>0</v>
      </c>
      <c r="D114" s="5"/>
    </row>
    <row r="115" spans="1:4">
      <c r="A115" s="30" t="s">
        <v>36</v>
      </c>
      <c r="B115" s="12"/>
      <c r="C115" s="23">
        <f>1737+'[1]тар. с площ.'!$K$1193</f>
        <v>3947</v>
      </c>
      <c r="D115" s="5"/>
    </row>
    <row r="116" spans="1:4">
      <c r="A116" s="30" t="s">
        <v>37</v>
      </c>
      <c r="B116" s="12"/>
      <c r="C116" s="23">
        <v>6907.58</v>
      </c>
      <c r="D116" s="5"/>
    </row>
    <row r="117" spans="1:4">
      <c r="A117" s="40" t="s">
        <v>38</v>
      </c>
      <c r="B117" s="41"/>
      <c r="C117" s="23">
        <v>6745</v>
      </c>
      <c r="D117" s="5"/>
    </row>
    <row r="118" spans="1:4">
      <c r="A118" s="31" t="s">
        <v>22</v>
      </c>
      <c r="B118" s="12"/>
      <c r="C118" s="5">
        <v>0</v>
      </c>
      <c r="D118" s="5"/>
    </row>
    <row r="119" spans="1:4">
      <c r="A119" s="30"/>
      <c r="B119" s="12"/>
      <c r="C119" s="5"/>
      <c r="D119" s="5"/>
    </row>
    <row r="120" spans="1:4">
      <c r="A120" s="30"/>
      <c r="B120" s="12"/>
      <c r="C120" s="5"/>
      <c r="D120" s="5"/>
    </row>
    <row r="121" spans="1:4">
      <c r="A121" s="32" t="s">
        <v>17</v>
      </c>
      <c r="B121" s="12"/>
      <c r="C121" s="7">
        <f>SUM(C111:C120)</f>
        <v>17599.580000000002</v>
      </c>
      <c r="D121" s="5"/>
    </row>
    <row r="122" spans="1:4">
      <c r="A122" s="22"/>
      <c r="B122" s="22"/>
      <c r="C122" s="22"/>
      <c r="D122" s="22"/>
    </row>
    <row r="123" spans="1:4">
      <c r="A123" t="s">
        <v>18</v>
      </c>
    </row>
    <row r="125" spans="1:4">
      <c r="A125" t="s">
        <v>19</v>
      </c>
      <c r="B125" t="s">
        <v>20</v>
      </c>
    </row>
    <row r="132" spans="1:4" ht="15.75">
      <c r="B132" s="1" t="s">
        <v>0</v>
      </c>
      <c r="C132" s="1"/>
    </row>
    <row r="133" spans="1:4" ht="15.75">
      <c r="B133" s="1" t="s">
        <v>1</v>
      </c>
      <c r="C133" s="1"/>
    </row>
    <row r="134" spans="1:4">
      <c r="A134" s="2" t="s">
        <v>2</v>
      </c>
      <c r="B134" s="2"/>
      <c r="C134" s="2"/>
      <c r="D134" s="2"/>
    </row>
    <row r="135" spans="1:4">
      <c r="A135" s="2"/>
      <c r="B135" s="2" t="s">
        <v>3</v>
      </c>
      <c r="C135" s="2"/>
      <c r="D135" s="2"/>
    </row>
    <row r="136" spans="1:4">
      <c r="A136" t="s">
        <v>4</v>
      </c>
      <c r="B136" t="s">
        <v>30</v>
      </c>
      <c r="C136" s="4" t="s">
        <v>39</v>
      </c>
    </row>
    <row r="139" spans="1:4" ht="45">
      <c r="A139" s="5" t="s">
        <v>6</v>
      </c>
      <c r="B139" s="6" t="s">
        <v>7</v>
      </c>
      <c r="C139" s="6" t="s">
        <v>8</v>
      </c>
      <c r="D139" s="6" t="s">
        <v>9</v>
      </c>
    </row>
    <row r="140" spans="1:4">
      <c r="A140" s="7" t="s">
        <v>10</v>
      </c>
      <c r="B140" s="8">
        <v>27536.46</v>
      </c>
      <c r="C140" s="8">
        <v>26441.24</v>
      </c>
      <c r="D140" s="5">
        <v>4229.43</v>
      </c>
    </row>
    <row r="141" spans="1:4">
      <c r="A141" s="10" t="s">
        <v>21</v>
      </c>
      <c r="B141" s="11"/>
      <c r="C141" s="12"/>
      <c r="D141" s="5">
        <f>B140-D140</f>
        <v>23307.03</v>
      </c>
    </row>
    <row r="142" spans="1:4">
      <c r="A142" s="21"/>
      <c r="B142" s="21"/>
      <c r="C142" s="21"/>
      <c r="D142" s="22"/>
    </row>
    <row r="143" spans="1:4" ht="45">
      <c r="A143" s="7" t="s">
        <v>12</v>
      </c>
      <c r="B143" s="7"/>
      <c r="C143" s="13" t="s">
        <v>13</v>
      </c>
      <c r="D143" s="7"/>
    </row>
    <row r="144" spans="1:4">
      <c r="A144" s="7" t="s">
        <v>14</v>
      </c>
      <c r="B144" s="5"/>
      <c r="C144" s="5">
        <v>0</v>
      </c>
      <c r="D144" s="5"/>
    </row>
    <row r="145" spans="1:4">
      <c r="A145" s="30"/>
      <c r="B145" s="12"/>
      <c r="C145" s="5">
        <v>0</v>
      </c>
      <c r="D145" s="5"/>
    </row>
    <row r="146" spans="1:4">
      <c r="A146" s="30"/>
      <c r="B146" s="12"/>
      <c r="C146" s="5">
        <v>0</v>
      </c>
      <c r="D146" s="5"/>
    </row>
    <row r="147" spans="1:4">
      <c r="A147" s="7" t="s">
        <v>16</v>
      </c>
      <c r="B147" s="5"/>
      <c r="C147" s="5">
        <v>0</v>
      </c>
      <c r="D147" s="5"/>
    </row>
    <row r="148" spans="1:4">
      <c r="A148" s="40" t="s">
        <v>40</v>
      </c>
      <c r="B148" s="41"/>
      <c r="C148" s="23">
        <v>2805</v>
      </c>
      <c r="D148" s="5"/>
    </row>
    <row r="149" spans="1:4">
      <c r="A149" s="40" t="s">
        <v>41</v>
      </c>
      <c r="B149" s="41"/>
      <c r="C149" s="23">
        <v>1424.43</v>
      </c>
      <c r="D149" s="5"/>
    </row>
    <row r="150" spans="1:4">
      <c r="A150" s="30"/>
      <c r="B150" s="42"/>
      <c r="C150" s="5"/>
      <c r="D150" s="5"/>
    </row>
    <row r="151" spans="1:4">
      <c r="A151" s="30"/>
      <c r="B151" s="42"/>
      <c r="C151" s="5"/>
      <c r="D151" s="5"/>
    </row>
    <row r="152" spans="1:4">
      <c r="A152" s="31" t="s">
        <v>22</v>
      </c>
      <c r="B152" s="12"/>
      <c r="C152" s="5">
        <v>0</v>
      </c>
      <c r="D152" s="5"/>
    </row>
    <row r="153" spans="1:4">
      <c r="A153" s="30"/>
      <c r="B153" s="12"/>
      <c r="C153" s="5">
        <v>0</v>
      </c>
      <c r="D153" s="5"/>
    </row>
    <row r="154" spans="1:4">
      <c r="A154" s="30"/>
      <c r="B154" s="12"/>
      <c r="C154" s="5">
        <v>0</v>
      </c>
      <c r="D154" s="5"/>
    </row>
    <row r="155" spans="1:4">
      <c r="A155" s="38" t="s">
        <v>26</v>
      </c>
      <c r="B155" s="39"/>
      <c r="C155" s="5">
        <v>0</v>
      </c>
      <c r="D155" s="5"/>
    </row>
    <row r="156" spans="1:4">
      <c r="A156" s="30"/>
      <c r="B156" s="12"/>
      <c r="C156" s="5"/>
      <c r="D156" s="5"/>
    </row>
    <row r="157" spans="1:4">
      <c r="A157" s="32" t="s">
        <v>17</v>
      </c>
      <c r="B157" s="12"/>
      <c r="C157" s="7">
        <f>SUM(C144:C156)</f>
        <v>4229.43</v>
      </c>
      <c r="D157" s="5"/>
    </row>
    <row r="158" spans="1:4">
      <c r="A158" s="22"/>
      <c r="B158" s="22"/>
      <c r="C158" s="22"/>
      <c r="D158" s="22"/>
    </row>
    <row r="159" spans="1:4">
      <c r="A159" t="s">
        <v>18</v>
      </c>
    </row>
    <row r="161" spans="1:4">
      <c r="A161" t="s">
        <v>19</v>
      </c>
      <c r="B161" t="s">
        <v>20</v>
      </c>
    </row>
    <row r="164" spans="1:4" ht="15.75">
      <c r="B164" s="1" t="s">
        <v>0</v>
      </c>
      <c r="C164" s="1"/>
    </row>
    <row r="165" spans="1:4" ht="15.75">
      <c r="B165" s="1" t="s">
        <v>1</v>
      </c>
      <c r="C165" s="1"/>
    </row>
    <row r="166" spans="1:4">
      <c r="A166" s="2" t="s">
        <v>2</v>
      </c>
      <c r="B166" s="2"/>
      <c r="C166" s="2"/>
      <c r="D166" s="2"/>
    </row>
    <row r="167" spans="1:4">
      <c r="A167" s="2"/>
      <c r="B167" s="2" t="s">
        <v>23</v>
      </c>
      <c r="C167" s="2"/>
      <c r="D167" s="2"/>
    </row>
    <row r="168" spans="1:4">
      <c r="A168" t="s">
        <v>4</v>
      </c>
      <c r="B168" t="s">
        <v>30</v>
      </c>
      <c r="C168" s="4">
        <v>8</v>
      </c>
    </row>
    <row r="171" spans="1:4" ht="45">
      <c r="A171" s="5" t="s">
        <v>6</v>
      </c>
      <c r="B171" s="6" t="s">
        <v>7</v>
      </c>
      <c r="C171" s="6" t="s">
        <v>8</v>
      </c>
      <c r="D171" s="6" t="s">
        <v>9</v>
      </c>
    </row>
    <row r="172" spans="1:4">
      <c r="A172" s="7" t="s">
        <v>10</v>
      </c>
      <c r="B172" s="8">
        <v>27861.360000000001</v>
      </c>
      <c r="C172" s="8">
        <v>27943.45</v>
      </c>
      <c r="D172" s="5">
        <v>3270.8800000000047</v>
      </c>
    </row>
    <row r="173" spans="1:4">
      <c r="A173" s="10" t="s">
        <v>27</v>
      </c>
      <c r="B173" s="11"/>
      <c r="C173" s="12"/>
      <c r="D173" s="5">
        <f>B172-D172</f>
        <v>24590.479999999996</v>
      </c>
    </row>
    <row r="174" spans="1:4">
      <c r="A174" s="21"/>
      <c r="B174" s="21"/>
      <c r="C174" s="21"/>
      <c r="D174" s="22"/>
    </row>
    <row r="175" spans="1:4" ht="45">
      <c r="A175" s="7" t="s">
        <v>12</v>
      </c>
      <c r="B175" s="7"/>
      <c r="C175" s="13" t="s">
        <v>13</v>
      </c>
      <c r="D175" s="7"/>
    </row>
    <row r="176" spans="1:4">
      <c r="A176" s="7" t="s">
        <v>14</v>
      </c>
      <c r="B176" s="5"/>
      <c r="C176" s="5">
        <v>0</v>
      </c>
      <c r="D176" s="5"/>
    </row>
    <row r="177" spans="1:4">
      <c r="A177" s="30"/>
      <c r="B177" s="12"/>
      <c r="C177" s="5">
        <v>0</v>
      </c>
      <c r="D177" s="5"/>
    </row>
    <row r="178" spans="1:4">
      <c r="A178" s="30"/>
      <c r="B178" s="12"/>
      <c r="C178" s="5">
        <v>0</v>
      </c>
      <c r="D178" s="5"/>
    </row>
    <row r="179" spans="1:4">
      <c r="A179" s="7" t="s">
        <v>16</v>
      </c>
      <c r="B179" s="5"/>
      <c r="C179" s="5">
        <v>0</v>
      </c>
      <c r="D179" s="5"/>
    </row>
    <row r="180" spans="1:4">
      <c r="A180" s="30" t="s">
        <v>42</v>
      </c>
      <c r="B180" s="12"/>
      <c r="C180" s="23">
        <v>2212</v>
      </c>
      <c r="D180" s="5"/>
    </row>
    <row r="181" spans="1:4">
      <c r="A181" s="30"/>
      <c r="B181" s="12"/>
      <c r="C181" s="5">
        <v>0</v>
      </c>
      <c r="D181" s="5"/>
    </row>
    <row r="182" spans="1:4">
      <c r="A182" s="31" t="s">
        <v>22</v>
      </c>
      <c r="B182" s="12"/>
      <c r="C182" s="5">
        <v>0</v>
      </c>
      <c r="D182" s="5"/>
    </row>
    <row r="183" spans="1:4">
      <c r="A183" s="33" t="s">
        <v>34</v>
      </c>
      <c r="B183" s="43"/>
      <c r="C183" s="37">
        <v>314.8</v>
      </c>
      <c r="D183" s="5"/>
    </row>
    <row r="184" spans="1:4">
      <c r="A184" s="33" t="s">
        <v>43</v>
      </c>
      <c r="B184" s="43"/>
      <c r="C184" s="37">
        <v>744.08</v>
      </c>
      <c r="D184" s="5"/>
    </row>
    <row r="185" spans="1:4">
      <c r="A185" s="32" t="s">
        <v>17</v>
      </c>
      <c r="B185" s="12"/>
      <c r="C185" s="7">
        <f>SUM(C176:C184)</f>
        <v>3270.88</v>
      </c>
      <c r="D185" s="5"/>
    </row>
    <row r="186" spans="1:4">
      <c r="A186" s="22"/>
      <c r="B186" s="22"/>
      <c r="C186" s="22"/>
      <c r="D186" s="22"/>
    </row>
    <row r="187" spans="1:4">
      <c r="A187" t="s">
        <v>18</v>
      </c>
    </row>
    <row r="189" spans="1:4">
      <c r="A189" t="s">
        <v>19</v>
      </c>
      <c r="B189" t="s">
        <v>20</v>
      </c>
    </row>
    <row r="197" spans="1:4" ht="15.75">
      <c r="B197" s="1" t="s">
        <v>0</v>
      </c>
      <c r="C197" s="1"/>
    </row>
    <row r="198" spans="1:4" ht="15.75">
      <c r="B198" s="1" t="s">
        <v>1</v>
      </c>
      <c r="C198" s="1"/>
    </row>
    <row r="199" spans="1:4">
      <c r="A199" s="2" t="s">
        <v>2</v>
      </c>
      <c r="B199" s="2"/>
      <c r="C199" s="2"/>
      <c r="D199" s="2"/>
    </row>
    <row r="200" spans="1:4">
      <c r="A200" s="2"/>
      <c r="B200" s="2" t="s">
        <v>3</v>
      </c>
      <c r="C200" s="2"/>
      <c r="D200" s="2"/>
    </row>
    <row r="201" spans="1:4">
      <c r="A201" t="s">
        <v>4</v>
      </c>
      <c r="B201" t="s">
        <v>30</v>
      </c>
      <c r="C201" s="4">
        <v>9</v>
      </c>
    </row>
    <row r="204" spans="1:4" ht="45">
      <c r="A204" s="5" t="s">
        <v>6</v>
      </c>
      <c r="B204" s="6" t="s">
        <v>7</v>
      </c>
      <c r="C204" s="6" t="s">
        <v>8</v>
      </c>
      <c r="D204" s="6" t="s">
        <v>9</v>
      </c>
    </row>
    <row r="205" spans="1:4">
      <c r="A205" s="7" t="s">
        <v>10</v>
      </c>
      <c r="B205" s="8">
        <v>1711.62</v>
      </c>
      <c r="C205" s="8">
        <v>1773.36</v>
      </c>
      <c r="D205" s="5">
        <v>4450.33</v>
      </c>
    </row>
    <row r="206" spans="1:4">
      <c r="A206" s="10" t="s">
        <v>21</v>
      </c>
      <c r="B206" s="11"/>
      <c r="C206" s="12"/>
      <c r="D206" s="5">
        <f>B205-D205</f>
        <v>-2738.71</v>
      </c>
    </row>
    <row r="207" spans="1:4">
      <c r="A207" s="21"/>
      <c r="B207" s="21"/>
      <c r="C207" s="21"/>
      <c r="D207" s="22"/>
    </row>
    <row r="208" spans="1:4" ht="45">
      <c r="A208" s="7" t="s">
        <v>12</v>
      </c>
      <c r="B208" s="7"/>
      <c r="C208" s="13" t="s">
        <v>13</v>
      </c>
      <c r="D208" s="7"/>
    </row>
    <row r="209" spans="1:4">
      <c r="A209" s="7" t="s">
        <v>14</v>
      </c>
      <c r="B209" s="5"/>
      <c r="C209" s="5">
        <v>0</v>
      </c>
      <c r="D209" s="5"/>
    </row>
    <row r="210" spans="1:4">
      <c r="A210" s="30"/>
      <c r="B210" s="12"/>
      <c r="C210" s="5">
        <v>0</v>
      </c>
      <c r="D210" s="5"/>
    </row>
    <row r="211" spans="1:4">
      <c r="A211" s="30"/>
      <c r="B211" s="12"/>
      <c r="C211" s="5">
        <v>0</v>
      </c>
      <c r="D211" s="5"/>
    </row>
    <row r="212" spans="1:4">
      <c r="A212" s="7" t="s">
        <v>16</v>
      </c>
      <c r="B212" s="5"/>
      <c r="C212" s="5">
        <v>0</v>
      </c>
      <c r="D212" s="5"/>
    </row>
    <row r="213" spans="1:4">
      <c r="A213" s="30" t="s">
        <v>44</v>
      </c>
      <c r="B213" s="12"/>
      <c r="C213" s="23">
        <v>4450.33</v>
      </c>
      <c r="D213" s="5"/>
    </row>
    <row r="214" spans="1:4">
      <c r="A214" s="30"/>
      <c r="B214" s="12"/>
      <c r="C214" s="5"/>
      <c r="D214" s="5"/>
    </row>
    <row r="215" spans="1:4">
      <c r="A215" s="31" t="s">
        <v>22</v>
      </c>
      <c r="B215" s="12"/>
      <c r="C215" s="5">
        <v>0</v>
      </c>
      <c r="D215" s="5"/>
    </row>
    <row r="216" spans="1:4">
      <c r="A216" s="30"/>
      <c r="B216" s="12"/>
      <c r="C216" s="5"/>
      <c r="D216" s="5"/>
    </row>
    <row r="217" spans="1:4">
      <c r="A217" s="30"/>
      <c r="B217" s="12"/>
      <c r="C217" s="5">
        <v>0</v>
      </c>
      <c r="D217" s="5"/>
    </row>
    <row r="218" spans="1:4">
      <c r="A218" s="32" t="s">
        <v>17</v>
      </c>
      <c r="B218" s="12"/>
      <c r="C218" s="7">
        <f>SUM(C209:C217)</f>
        <v>4450.33</v>
      </c>
      <c r="D218" s="5"/>
    </row>
    <row r="219" spans="1:4">
      <c r="A219" s="22"/>
      <c r="B219" s="22"/>
      <c r="C219" s="22"/>
      <c r="D219" s="22"/>
    </row>
    <row r="220" spans="1:4">
      <c r="A220" t="s">
        <v>18</v>
      </c>
    </row>
    <row r="222" spans="1:4">
      <c r="A222" t="s">
        <v>19</v>
      </c>
      <c r="B222" t="s">
        <v>20</v>
      </c>
    </row>
    <row r="226" spans="1:4" ht="15.75">
      <c r="B226" s="1" t="s">
        <v>0</v>
      </c>
      <c r="C226" s="1"/>
    </row>
    <row r="227" spans="1:4" ht="15.75">
      <c r="B227" s="1" t="s">
        <v>1</v>
      </c>
      <c r="C227" s="1"/>
    </row>
    <row r="228" spans="1:4">
      <c r="A228" s="2" t="s">
        <v>2</v>
      </c>
      <c r="B228" s="2"/>
      <c r="C228" s="2"/>
      <c r="D228" s="2"/>
    </row>
    <row r="229" spans="1:4">
      <c r="A229" s="2"/>
      <c r="B229" s="2" t="s">
        <v>3</v>
      </c>
      <c r="C229" s="2"/>
      <c r="D229" s="2"/>
    </row>
    <row r="230" spans="1:4">
      <c r="A230" t="s">
        <v>4</v>
      </c>
      <c r="B230" t="s">
        <v>30</v>
      </c>
      <c r="C230" s="4">
        <v>10</v>
      </c>
    </row>
    <row r="233" spans="1:4" ht="45">
      <c r="A233" s="5" t="s">
        <v>6</v>
      </c>
      <c r="B233" s="6" t="s">
        <v>7</v>
      </c>
      <c r="C233" s="6" t="s">
        <v>8</v>
      </c>
      <c r="D233" s="6" t="s">
        <v>9</v>
      </c>
    </row>
    <row r="234" spans="1:4">
      <c r="A234" s="7" t="s">
        <v>10</v>
      </c>
      <c r="B234" s="8">
        <v>24208.080000000002</v>
      </c>
      <c r="C234" s="8">
        <v>22621.45</v>
      </c>
      <c r="D234" s="5">
        <v>842.94000000000233</v>
      </c>
    </row>
    <row r="235" spans="1:4">
      <c r="A235" s="10" t="s">
        <v>11</v>
      </c>
      <c r="B235" s="11"/>
      <c r="C235" s="12"/>
      <c r="D235" s="5">
        <f>B234-D234</f>
        <v>23365.14</v>
      </c>
    </row>
    <row r="236" spans="1:4">
      <c r="A236" s="21"/>
      <c r="B236" s="21"/>
      <c r="C236" s="21"/>
      <c r="D236" s="22"/>
    </row>
    <row r="237" spans="1:4" ht="45">
      <c r="A237" s="7" t="s">
        <v>12</v>
      </c>
      <c r="B237" s="7"/>
      <c r="C237" s="13" t="s">
        <v>13</v>
      </c>
      <c r="D237" s="7"/>
    </row>
    <row r="238" spans="1:4">
      <c r="A238" s="7" t="s">
        <v>14</v>
      </c>
      <c r="B238" s="5"/>
      <c r="C238" s="5">
        <v>0</v>
      </c>
      <c r="D238" s="5"/>
    </row>
    <row r="239" spans="1:4">
      <c r="A239" s="30" t="s">
        <v>15</v>
      </c>
      <c r="B239" s="12"/>
      <c r="C239" s="37">
        <v>842.94</v>
      </c>
      <c r="D239" s="5"/>
    </row>
    <row r="240" spans="1:4">
      <c r="A240" s="30"/>
      <c r="B240" s="12"/>
      <c r="C240" s="5">
        <v>0</v>
      </c>
      <c r="D240" s="5"/>
    </row>
    <row r="241" spans="1:4">
      <c r="A241" s="7" t="s">
        <v>16</v>
      </c>
      <c r="B241" s="5"/>
      <c r="C241" s="5">
        <v>0</v>
      </c>
      <c r="D241" s="5"/>
    </row>
    <row r="242" spans="1:4">
      <c r="A242" s="30"/>
      <c r="B242" s="12"/>
      <c r="C242" s="5"/>
      <c r="D242" s="5"/>
    </row>
    <row r="243" spans="1:4">
      <c r="A243" s="30"/>
      <c r="B243" s="12"/>
      <c r="C243" s="5">
        <v>0</v>
      </c>
      <c r="D243" s="5"/>
    </row>
    <row r="244" spans="1:4">
      <c r="A244" s="31" t="s">
        <v>22</v>
      </c>
      <c r="B244" s="12"/>
      <c r="C244" s="5">
        <v>0</v>
      </c>
      <c r="D244" s="5"/>
    </row>
    <row r="245" spans="1:4">
      <c r="A245" s="30"/>
      <c r="B245" s="12"/>
      <c r="C245" s="5"/>
      <c r="D245" s="5"/>
    </row>
    <row r="246" spans="1:4">
      <c r="A246" s="30"/>
      <c r="B246" s="12"/>
      <c r="C246" s="5">
        <v>0</v>
      </c>
      <c r="D246" s="5"/>
    </row>
    <row r="247" spans="1:4">
      <c r="A247" s="32" t="s">
        <v>17</v>
      </c>
      <c r="B247" s="12"/>
      <c r="C247" s="7">
        <f>SUM(C238:C246)</f>
        <v>842.94</v>
      </c>
      <c r="D247" s="5"/>
    </row>
    <row r="248" spans="1:4">
      <c r="A248" s="22"/>
      <c r="B248" s="22"/>
      <c r="C248" s="22"/>
      <c r="D248" s="22"/>
    </row>
    <row r="249" spans="1:4">
      <c r="A249" t="s">
        <v>18</v>
      </c>
    </row>
    <row r="251" spans="1:4">
      <c r="A251" t="s">
        <v>19</v>
      </c>
      <c r="B251" t="s">
        <v>20</v>
      </c>
    </row>
    <row r="255" spans="1:4" ht="15.75">
      <c r="B255" s="1" t="s">
        <v>0</v>
      </c>
      <c r="C255" s="1"/>
    </row>
    <row r="256" spans="1:4" ht="15.75">
      <c r="B256" s="1" t="s">
        <v>1</v>
      </c>
      <c r="C256" s="1"/>
    </row>
    <row r="257" spans="1:4">
      <c r="A257" s="2" t="s">
        <v>2</v>
      </c>
      <c r="B257" s="2"/>
      <c r="C257" s="2"/>
      <c r="D257" s="2"/>
    </row>
    <row r="258" spans="1:4">
      <c r="A258" s="2"/>
      <c r="B258" s="2" t="s">
        <v>3</v>
      </c>
      <c r="C258" s="2"/>
      <c r="D258" s="2"/>
    </row>
    <row r="259" spans="1:4">
      <c r="A259" t="s">
        <v>4</v>
      </c>
      <c r="B259" t="s">
        <v>30</v>
      </c>
      <c r="C259" s="4">
        <v>13</v>
      </c>
    </row>
    <row r="262" spans="1:4" ht="45">
      <c r="A262" s="5" t="s">
        <v>6</v>
      </c>
      <c r="B262" s="6" t="s">
        <v>7</v>
      </c>
      <c r="C262" s="6" t="s">
        <v>8</v>
      </c>
      <c r="D262" s="6" t="s">
        <v>9</v>
      </c>
    </row>
    <row r="263" spans="1:4">
      <c r="A263" s="7" t="s">
        <v>10</v>
      </c>
      <c r="B263" s="8">
        <v>3727.14</v>
      </c>
      <c r="C263" s="8">
        <v>2715.29</v>
      </c>
      <c r="D263" s="5">
        <v>8667.27</v>
      </c>
    </row>
    <row r="264" spans="1:4">
      <c r="A264" s="10" t="s">
        <v>45</v>
      </c>
      <c r="B264" s="11"/>
      <c r="C264" s="12"/>
      <c r="D264" s="5">
        <f>B263-D263</f>
        <v>-4940.130000000001</v>
      </c>
    </row>
    <row r="265" spans="1:4">
      <c r="A265" s="21"/>
      <c r="B265" s="21"/>
      <c r="C265" s="21"/>
      <c r="D265" s="22"/>
    </row>
    <row r="266" spans="1:4" ht="45">
      <c r="A266" s="7" t="s">
        <v>12</v>
      </c>
      <c r="B266" s="7"/>
      <c r="C266" s="13" t="s">
        <v>13</v>
      </c>
      <c r="D266" s="7"/>
    </row>
    <row r="267" spans="1:4">
      <c r="A267" s="7" t="s">
        <v>14</v>
      </c>
      <c r="B267" s="5"/>
      <c r="C267" s="5">
        <v>0</v>
      </c>
      <c r="D267" s="5"/>
    </row>
    <row r="268" spans="1:4">
      <c r="A268" s="30" t="s">
        <v>15</v>
      </c>
      <c r="B268" s="12"/>
      <c r="C268" s="15">
        <f>'[1]тар. с площ.'!$K$1083+'[1]тар. с площ.'!$K$1084</f>
        <v>8667.27</v>
      </c>
      <c r="D268" s="5"/>
    </row>
    <row r="269" spans="1:4">
      <c r="A269" s="30"/>
      <c r="B269" s="12"/>
      <c r="C269" s="5">
        <v>0</v>
      </c>
      <c r="D269" s="5"/>
    </row>
    <row r="270" spans="1:4">
      <c r="A270" s="7" t="s">
        <v>16</v>
      </c>
      <c r="B270" s="5"/>
      <c r="C270" s="5">
        <v>0</v>
      </c>
      <c r="D270" s="5"/>
    </row>
    <row r="271" spans="1:4">
      <c r="A271" s="30"/>
      <c r="B271" s="12"/>
      <c r="C271" s="5"/>
      <c r="D271" s="5"/>
    </row>
    <row r="272" spans="1:4">
      <c r="A272" s="30"/>
      <c r="B272" s="12"/>
      <c r="C272" s="5">
        <v>0</v>
      </c>
      <c r="D272" s="5"/>
    </row>
    <row r="273" spans="1:4">
      <c r="A273" s="31" t="s">
        <v>22</v>
      </c>
      <c r="B273" s="12"/>
      <c r="C273" s="5">
        <v>0</v>
      </c>
      <c r="D273" s="5"/>
    </row>
    <row r="274" spans="1:4">
      <c r="A274" s="30"/>
      <c r="B274" s="12"/>
      <c r="C274" s="5">
        <v>0</v>
      </c>
      <c r="D274" s="5"/>
    </row>
    <row r="275" spans="1:4">
      <c r="A275" s="30"/>
      <c r="B275" s="12"/>
      <c r="C275" s="5">
        <v>0</v>
      </c>
      <c r="D275" s="5"/>
    </row>
    <row r="276" spans="1:4">
      <c r="A276" s="32" t="s">
        <v>17</v>
      </c>
      <c r="B276" s="12"/>
      <c r="C276" s="7">
        <f>SUM(C267:C275)</f>
        <v>8667.27</v>
      </c>
      <c r="D276" s="5"/>
    </row>
    <row r="277" spans="1:4">
      <c r="A277" s="22"/>
      <c r="B277" s="22"/>
      <c r="C277" s="22"/>
      <c r="D277" s="22"/>
    </row>
    <row r="278" spans="1:4">
      <c r="A278" t="s">
        <v>18</v>
      </c>
    </row>
    <row r="280" spans="1:4">
      <c r="A280" t="s">
        <v>19</v>
      </c>
      <c r="B280" t="s">
        <v>20</v>
      </c>
    </row>
    <row r="283" spans="1:4" ht="15.75">
      <c r="B283" s="1" t="s">
        <v>0</v>
      </c>
      <c r="C283" s="1"/>
    </row>
    <row r="284" spans="1:4" ht="15.75">
      <c r="B284" s="1" t="s">
        <v>1</v>
      </c>
      <c r="C284" s="1"/>
    </row>
    <row r="285" spans="1:4">
      <c r="A285" s="2" t="s">
        <v>2</v>
      </c>
      <c r="B285" s="2"/>
      <c r="C285" s="2"/>
      <c r="D285" s="2"/>
    </row>
    <row r="286" spans="1:4">
      <c r="A286" s="2"/>
      <c r="B286" s="2" t="s">
        <v>3</v>
      </c>
      <c r="C286" s="2"/>
      <c r="D286" s="2"/>
    </row>
    <row r="287" spans="1:4">
      <c r="A287" t="s">
        <v>4</v>
      </c>
      <c r="B287" t="s">
        <v>30</v>
      </c>
      <c r="C287" s="4">
        <v>14</v>
      </c>
    </row>
    <row r="290" spans="1:4" ht="45">
      <c r="A290" s="5" t="s">
        <v>6</v>
      </c>
      <c r="B290" s="6" t="s">
        <v>7</v>
      </c>
      <c r="C290" s="6" t="s">
        <v>8</v>
      </c>
      <c r="D290" s="6" t="s">
        <v>9</v>
      </c>
    </row>
    <row r="291" spans="1:4">
      <c r="A291" s="7" t="s">
        <v>10</v>
      </c>
      <c r="B291" s="8">
        <v>31887.72</v>
      </c>
      <c r="C291" s="8">
        <v>32129.99</v>
      </c>
      <c r="D291" s="5">
        <v>12945.330000000002</v>
      </c>
    </row>
    <row r="292" spans="1:4">
      <c r="A292" s="10" t="s">
        <v>21</v>
      </c>
      <c r="B292" s="11"/>
      <c r="C292" s="12"/>
      <c r="D292" s="5">
        <f>B291-D291</f>
        <v>18942.39</v>
      </c>
    </row>
    <row r="293" spans="1:4">
      <c r="A293" s="21"/>
      <c r="B293" s="21"/>
      <c r="C293" s="21"/>
      <c r="D293" s="22"/>
    </row>
    <row r="294" spans="1:4" ht="45">
      <c r="A294" s="7" t="s">
        <v>12</v>
      </c>
      <c r="B294" s="7"/>
      <c r="C294" s="13" t="s">
        <v>13</v>
      </c>
      <c r="D294" s="7"/>
    </row>
    <row r="295" spans="1:4">
      <c r="A295" s="7" t="s">
        <v>14</v>
      </c>
      <c r="B295" s="5"/>
      <c r="C295" s="5">
        <v>0</v>
      </c>
      <c r="D295" s="5"/>
    </row>
    <row r="296" spans="1:4">
      <c r="A296" s="30"/>
      <c r="B296" s="12"/>
      <c r="C296" s="44"/>
      <c r="D296" s="5"/>
    </row>
    <row r="297" spans="1:4">
      <c r="A297" s="30"/>
      <c r="B297" s="12"/>
      <c r="C297" s="44">
        <v>0</v>
      </c>
      <c r="D297" s="5"/>
    </row>
    <row r="298" spans="1:4">
      <c r="A298" s="7" t="s">
        <v>16</v>
      </c>
      <c r="B298" s="5"/>
      <c r="C298" s="44">
        <v>0</v>
      </c>
      <c r="D298" s="5"/>
    </row>
    <row r="299" spans="1:4">
      <c r="A299" s="30" t="s">
        <v>46</v>
      </c>
      <c r="B299" s="12"/>
      <c r="C299" s="23">
        <v>12280</v>
      </c>
      <c r="D299" s="5"/>
    </row>
    <row r="300" spans="1:4">
      <c r="A300" s="30"/>
      <c r="B300" s="12"/>
      <c r="C300" s="44">
        <v>0</v>
      </c>
      <c r="D300" s="5"/>
    </row>
    <row r="301" spans="1:4">
      <c r="A301" s="31" t="s">
        <v>22</v>
      </c>
      <c r="B301" s="12"/>
      <c r="C301" s="44">
        <v>0</v>
      </c>
      <c r="D301" s="5"/>
    </row>
    <row r="302" spans="1:4">
      <c r="A302" s="30" t="s">
        <v>47</v>
      </c>
      <c r="B302" s="12"/>
      <c r="C302" s="23">
        <v>665.33</v>
      </c>
      <c r="D302" s="5"/>
    </row>
    <row r="303" spans="1:4">
      <c r="A303" s="30"/>
      <c r="B303" s="12"/>
      <c r="C303" s="5">
        <v>0</v>
      </c>
      <c r="D303" s="5"/>
    </row>
    <row r="304" spans="1:4">
      <c r="A304" s="32" t="s">
        <v>17</v>
      </c>
      <c r="B304" s="12"/>
      <c r="C304" s="7">
        <f>SUM(C295:C303)</f>
        <v>12945.33</v>
      </c>
      <c r="D304" s="5"/>
    </row>
    <row r="305" spans="1:4">
      <c r="A305" s="22"/>
      <c r="B305" s="22"/>
      <c r="C305" s="22"/>
      <c r="D305" s="22"/>
    </row>
    <row r="306" spans="1:4">
      <c r="A306" t="s">
        <v>18</v>
      </c>
    </row>
    <row r="308" spans="1:4">
      <c r="A308" t="s">
        <v>19</v>
      </c>
      <c r="B308" t="s">
        <v>20</v>
      </c>
    </row>
    <row r="311" spans="1:4" ht="15.75">
      <c r="B311" s="1" t="s">
        <v>0</v>
      </c>
      <c r="C311" s="1"/>
    </row>
    <row r="312" spans="1:4" ht="15.75">
      <c r="B312" s="1" t="s">
        <v>1</v>
      </c>
      <c r="C312" s="1"/>
    </row>
    <row r="313" spans="1:4">
      <c r="A313" s="2" t="s">
        <v>2</v>
      </c>
      <c r="B313" s="2"/>
      <c r="C313" s="2"/>
      <c r="D313" s="2"/>
    </row>
    <row r="314" spans="1:4">
      <c r="A314" s="2"/>
      <c r="B314" s="2" t="s">
        <v>3</v>
      </c>
      <c r="C314" s="2"/>
      <c r="D314" s="2"/>
    </row>
    <row r="315" spans="1:4">
      <c r="A315" t="s">
        <v>4</v>
      </c>
      <c r="B315" t="s">
        <v>30</v>
      </c>
      <c r="C315" s="4">
        <v>15</v>
      </c>
    </row>
    <row r="318" spans="1:4" ht="45">
      <c r="A318" s="5" t="s">
        <v>6</v>
      </c>
      <c r="B318" s="6" t="s">
        <v>7</v>
      </c>
      <c r="C318" s="6" t="s">
        <v>8</v>
      </c>
      <c r="D318" s="6" t="s">
        <v>9</v>
      </c>
    </row>
    <row r="319" spans="1:4">
      <c r="A319" s="7" t="s">
        <v>10</v>
      </c>
      <c r="B319" s="8">
        <v>3745.38</v>
      </c>
      <c r="C319" s="8">
        <v>3176.48</v>
      </c>
      <c r="D319" s="5">
        <v>8773.5199999999968</v>
      </c>
    </row>
    <row r="320" spans="1:4">
      <c r="A320" s="10" t="s">
        <v>29</v>
      </c>
      <c r="B320" s="11"/>
      <c r="C320" s="12"/>
      <c r="D320" s="5">
        <f>B319-D319</f>
        <v>-5028.1399999999967</v>
      </c>
    </row>
    <row r="321" spans="1:4">
      <c r="A321" s="21"/>
      <c r="B321" s="21"/>
      <c r="C321" s="21"/>
      <c r="D321" s="22"/>
    </row>
    <row r="322" spans="1:4" ht="45">
      <c r="A322" s="7" t="s">
        <v>12</v>
      </c>
      <c r="B322" s="7"/>
      <c r="C322" s="13" t="s">
        <v>13</v>
      </c>
      <c r="D322" s="7"/>
    </row>
    <row r="323" spans="1:4">
      <c r="A323" s="7" t="s">
        <v>14</v>
      </c>
      <c r="B323" s="5"/>
      <c r="C323" s="5">
        <v>0</v>
      </c>
      <c r="D323" s="5"/>
    </row>
    <row r="324" spans="1:4">
      <c r="A324" s="30" t="s">
        <v>15</v>
      </c>
      <c r="B324" s="12"/>
      <c r="C324" s="45">
        <v>5619.62</v>
      </c>
      <c r="D324" s="5"/>
    </row>
    <row r="325" spans="1:4">
      <c r="A325" s="30"/>
      <c r="B325" s="12"/>
      <c r="C325" s="46">
        <v>0</v>
      </c>
      <c r="D325" s="5"/>
    </row>
    <row r="326" spans="1:4">
      <c r="A326" s="7" t="s">
        <v>16</v>
      </c>
      <c r="B326" s="5"/>
      <c r="C326" s="46">
        <v>0</v>
      </c>
      <c r="D326" s="5"/>
    </row>
    <row r="327" spans="1:4">
      <c r="A327" s="30" t="s">
        <v>48</v>
      </c>
      <c r="B327" s="12"/>
      <c r="C327" s="47">
        <v>984.17</v>
      </c>
      <c r="D327" s="5"/>
    </row>
    <row r="328" spans="1:4">
      <c r="A328" s="30" t="s">
        <v>49</v>
      </c>
      <c r="B328" s="12"/>
      <c r="C328" s="47">
        <v>2169.73</v>
      </c>
      <c r="D328" s="5"/>
    </row>
    <row r="329" spans="1:4">
      <c r="A329" s="31" t="s">
        <v>22</v>
      </c>
      <c r="B329" s="12"/>
      <c r="C329" s="5">
        <v>0</v>
      </c>
      <c r="D329" s="5"/>
    </row>
    <row r="330" spans="1:4">
      <c r="A330" s="30"/>
      <c r="B330" s="12"/>
      <c r="C330" s="5"/>
      <c r="D330" s="5"/>
    </row>
    <row r="331" spans="1:4">
      <c r="A331" s="30"/>
      <c r="B331" s="12"/>
      <c r="C331" s="5"/>
      <c r="D331" s="5"/>
    </row>
    <row r="332" spans="1:4">
      <c r="A332" s="32" t="s">
        <v>17</v>
      </c>
      <c r="B332" s="12"/>
      <c r="C332" s="7">
        <f>SUM(C323:C331)</f>
        <v>8773.52</v>
      </c>
      <c r="D332" s="5"/>
    </row>
    <row r="333" spans="1:4">
      <c r="A333" s="22"/>
      <c r="B333" s="22"/>
      <c r="C333" s="22"/>
      <c r="D333" s="22"/>
    </row>
    <row r="334" spans="1:4">
      <c r="A334" t="s">
        <v>18</v>
      </c>
    </row>
    <row r="336" spans="1:4">
      <c r="A336" t="s">
        <v>19</v>
      </c>
      <c r="B336" t="s">
        <v>20</v>
      </c>
    </row>
    <row r="339" spans="1:4" ht="15.75">
      <c r="B339" s="1" t="s">
        <v>0</v>
      </c>
      <c r="C339" s="1"/>
    </row>
    <row r="340" spans="1:4" ht="15.75">
      <c r="B340" s="1" t="s">
        <v>1</v>
      </c>
      <c r="C340" s="1"/>
    </row>
    <row r="341" spans="1:4">
      <c r="A341" s="2" t="s">
        <v>2</v>
      </c>
      <c r="B341" s="2"/>
      <c r="C341" s="2"/>
      <c r="D341" s="2"/>
    </row>
    <row r="342" spans="1:4">
      <c r="A342" s="2"/>
      <c r="B342" s="2" t="s">
        <v>3</v>
      </c>
      <c r="C342" s="2"/>
      <c r="D342" s="2"/>
    </row>
    <row r="343" spans="1:4">
      <c r="A343" t="s">
        <v>4</v>
      </c>
      <c r="B343" t="s">
        <v>30</v>
      </c>
      <c r="C343" s="4">
        <v>16</v>
      </c>
    </row>
    <row r="346" spans="1:4" ht="45">
      <c r="A346" s="5" t="s">
        <v>6</v>
      </c>
      <c r="B346" s="6" t="s">
        <v>7</v>
      </c>
      <c r="C346" s="6" t="s">
        <v>8</v>
      </c>
      <c r="D346" s="6" t="s">
        <v>9</v>
      </c>
    </row>
    <row r="347" spans="1:4">
      <c r="A347" s="7" t="s">
        <v>10</v>
      </c>
      <c r="B347" s="8">
        <v>37943.82</v>
      </c>
      <c r="C347" s="8">
        <v>33829.71</v>
      </c>
      <c r="D347" s="5">
        <v>587.9800000000032</v>
      </c>
    </row>
    <row r="348" spans="1:4">
      <c r="A348" s="10" t="s">
        <v>27</v>
      </c>
      <c r="B348" s="11"/>
      <c r="C348" s="12"/>
      <c r="D348" s="5">
        <f>B347-D347</f>
        <v>37355.839999999997</v>
      </c>
    </row>
    <row r="349" spans="1:4">
      <c r="A349" s="21"/>
      <c r="B349" s="21"/>
      <c r="C349" s="21"/>
      <c r="D349" s="22"/>
    </row>
    <row r="350" spans="1:4" ht="45">
      <c r="A350" s="7" t="s">
        <v>12</v>
      </c>
      <c r="B350" s="7"/>
      <c r="C350" s="13" t="s">
        <v>13</v>
      </c>
      <c r="D350" s="7"/>
    </row>
    <row r="351" spans="1:4">
      <c r="A351" s="7" t="s">
        <v>14</v>
      </c>
      <c r="B351" s="5"/>
      <c r="C351" s="5">
        <v>0</v>
      </c>
      <c r="D351" s="5"/>
    </row>
    <row r="352" spans="1:4">
      <c r="A352" s="30" t="s">
        <v>15</v>
      </c>
      <c r="B352" s="12"/>
      <c r="C352" s="15">
        <f>'[1]тар. с площ.'!$K$1093+'[1]тар. с площ.'!$K$1094</f>
        <v>587.98</v>
      </c>
      <c r="D352" s="5"/>
    </row>
    <row r="353" spans="1:4">
      <c r="A353" s="30"/>
      <c r="B353" s="12"/>
      <c r="C353" s="5">
        <v>0</v>
      </c>
      <c r="D353" s="5"/>
    </row>
    <row r="354" spans="1:4">
      <c r="A354" s="7" t="s">
        <v>16</v>
      </c>
      <c r="B354" s="5"/>
      <c r="C354" s="5">
        <v>0</v>
      </c>
      <c r="D354" s="5"/>
    </row>
    <row r="355" spans="1:4">
      <c r="A355" s="30"/>
      <c r="B355" s="12"/>
      <c r="C355" s="5"/>
      <c r="D355" s="5"/>
    </row>
    <row r="356" spans="1:4">
      <c r="A356" s="30"/>
      <c r="B356" s="12"/>
      <c r="C356" s="5">
        <v>0</v>
      </c>
      <c r="D356" s="5"/>
    </row>
    <row r="357" spans="1:4">
      <c r="A357" s="31" t="s">
        <v>22</v>
      </c>
      <c r="B357" s="12"/>
      <c r="C357" s="5">
        <v>0</v>
      </c>
      <c r="D357" s="5"/>
    </row>
    <row r="358" spans="1:4">
      <c r="A358" s="30"/>
      <c r="B358" s="12"/>
      <c r="C358" s="5">
        <v>0</v>
      </c>
      <c r="D358" s="5"/>
    </row>
    <row r="359" spans="1:4">
      <c r="A359" s="38" t="s">
        <v>26</v>
      </c>
      <c r="B359" s="39"/>
      <c r="C359" s="5"/>
      <c r="D359" s="5"/>
    </row>
    <row r="360" spans="1:4">
      <c r="A360" s="30"/>
      <c r="B360" s="12"/>
      <c r="C360" s="5"/>
      <c r="D360" s="5"/>
    </row>
    <row r="361" spans="1:4">
      <c r="A361" s="30"/>
      <c r="B361" s="12"/>
      <c r="C361" s="5">
        <v>0</v>
      </c>
      <c r="D361" s="5"/>
    </row>
    <row r="362" spans="1:4">
      <c r="A362" s="32" t="s">
        <v>17</v>
      </c>
      <c r="B362" s="12"/>
      <c r="C362" s="7">
        <f>SUM(C351:C361)</f>
        <v>587.98</v>
      </c>
      <c r="D362" s="5"/>
    </row>
    <row r="363" spans="1:4">
      <c r="A363" s="22"/>
      <c r="B363" s="22"/>
      <c r="C363" s="22"/>
      <c r="D363" s="22"/>
    </row>
    <row r="364" spans="1:4">
      <c r="A364" t="s">
        <v>18</v>
      </c>
    </row>
    <row r="366" spans="1:4">
      <c r="A366" t="s">
        <v>19</v>
      </c>
      <c r="B366" t="s">
        <v>20</v>
      </c>
    </row>
    <row r="369" spans="1:4" ht="15.75">
      <c r="B369" s="1" t="s">
        <v>0</v>
      </c>
      <c r="C369" s="1"/>
    </row>
    <row r="370" spans="1:4" ht="15.75">
      <c r="B370" s="1" t="s">
        <v>1</v>
      </c>
      <c r="C370" s="1"/>
    </row>
    <row r="371" spans="1:4">
      <c r="A371" s="2" t="s">
        <v>2</v>
      </c>
      <c r="B371" s="2"/>
      <c r="C371" s="2"/>
      <c r="D371" s="2"/>
    </row>
    <row r="372" spans="1:4">
      <c r="A372" s="2"/>
      <c r="B372" s="2" t="s">
        <v>3</v>
      </c>
      <c r="C372" s="2"/>
      <c r="D372" s="2"/>
    </row>
    <row r="373" spans="1:4">
      <c r="A373" t="s">
        <v>4</v>
      </c>
      <c r="B373" t="s">
        <v>30</v>
      </c>
      <c r="C373" s="4">
        <v>18</v>
      </c>
    </row>
    <row r="376" spans="1:4" ht="45">
      <c r="A376" s="5" t="s">
        <v>6</v>
      </c>
      <c r="B376" s="6" t="s">
        <v>7</v>
      </c>
      <c r="C376" s="6" t="s">
        <v>8</v>
      </c>
      <c r="D376" s="6" t="s">
        <v>9</v>
      </c>
    </row>
    <row r="377" spans="1:4">
      <c r="A377" s="7" t="s">
        <v>10</v>
      </c>
      <c r="B377" s="8">
        <v>20625.240000000002</v>
      </c>
      <c r="C377" s="8">
        <v>14597.02</v>
      </c>
      <c r="D377" s="5">
        <v>24038.47</v>
      </c>
    </row>
    <row r="378" spans="1:4">
      <c r="A378" s="10" t="s">
        <v>27</v>
      </c>
      <c r="B378" s="11"/>
      <c r="C378" s="12"/>
      <c r="D378" s="5">
        <f>B377-D377</f>
        <v>-3413.2299999999996</v>
      </c>
    </row>
    <row r="379" spans="1:4">
      <c r="A379" s="21"/>
      <c r="B379" s="21"/>
      <c r="C379" s="21"/>
      <c r="D379" s="22"/>
    </row>
    <row r="380" spans="1:4" ht="45">
      <c r="A380" s="7" t="s">
        <v>12</v>
      </c>
      <c r="B380" s="7"/>
      <c r="C380" s="13" t="s">
        <v>13</v>
      </c>
      <c r="D380" s="7"/>
    </row>
    <row r="381" spans="1:4">
      <c r="A381" s="7" t="s">
        <v>14</v>
      </c>
      <c r="B381" s="5"/>
      <c r="C381" s="5">
        <v>0</v>
      </c>
      <c r="D381" s="5"/>
    </row>
    <row r="382" spans="1:4">
      <c r="A382" s="30"/>
      <c r="B382" s="12"/>
      <c r="C382" s="5"/>
      <c r="D382" s="5"/>
    </row>
    <row r="383" spans="1:4">
      <c r="A383" s="30"/>
      <c r="B383" s="12"/>
      <c r="C383" s="5">
        <v>0</v>
      </c>
      <c r="D383" s="5"/>
    </row>
    <row r="384" spans="1:4">
      <c r="A384" s="7" t="s">
        <v>16</v>
      </c>
      <c r="B384" s="5"/>
      <c r="C384" s="5">
        <v>0</v>
      </c>
      <c r="D384" s="5"/>
    </row>
    <row r="385" spans="1:4">
      <c r="A385" s="30" t="s">
        <v>50</v>
      </c>
      <c r="B385" s="12"/>
      <c r="C385" s="23">
        <v>18562</v>
      </c>
      <c r="D385" s="5"/>
    </row>
    <row r="386" spans="1:4">
      <c r="A386" s="30" t="s">
        <v>51</v>
      </c>
      <c r="B386" s="12"/>
      <c r="C386" s="23">
        <v>231.47</v>
      </c>
      <c r="D386" s="5"/>
    </row>
    <row r="387" spans="1:4">
      <c r="A387" s="30" t="s">
        <v>37</v>
      </c>
      <c r="B387" s="12"/>
      <c r="C387" s="23">
        <v>5245</v>
      </c>
      <c r="D387" s="5"/>
    </row>
    <row r="388" spans="1:4">
      <c r="A388" s="31" t="s">
        <v>22</v>
      </c>
      <c r="B388" s="12"/>
      <c r="C388" s="5">
        <v>0</v>
      </c>
      <c r="D388" s="5"/>
    </row>
    <row r="389" spans="1:4">
      <c r="A389" s="30"/>
      <c r="B389" s="12"/>
      <c r="C389" s="5">
        <v>0</v>
      </c>
      <c r="D389" s="5"/>
    </row>
    <row r="390" spans="1:4">
      <c r="A390" s="38" t="s">
        <v>26</v>
      </c>
      <c r="B390" s="39"/>
      <c r="C390" s="5"/>
      <c r="D390" s="5"/>
    </row>
    <row r="391" spans="1:4">
      <c r="A391" s="30"/>
      <c r="B391" s="12"/>
      <c r="C391" s="5"/>
      <c r="D391" s="5"/>
    </row>
    <row r="392" spans="1:4">
      <c r="A392" s="30"/>
      <c r="B392" s="12"/>
      <c r="C392" s="5">
        <v>0</v>
      </c>
      <c r="D392" s="5"/>
    </row>
    <row r="393" spans="1:4">
      <c r="A393" s="32" t="s">
        <v>17</v>
      </c>
      <c r="B393" s="12"/>
      <c r="C393" s="7">
        <f>SUM(C381:C392)</f>
        <v>24038.47</v>
      </c>
      <c r="D393" s="5"/>
    </row>
    <row r="394" spans="1:4">
      <c r="A394" s="22"/>
      <c r="B394" s="22"/>
      <c r="C394" s="22"/>
      <c r="D394" s="22"/>
    </row>
    <row r="395" spans="1:4">
      <c r="A395" t="s">
        <v>18</v>
      </c>
    </row>
    <row r="397" spans="1:4">
      <c r="A397" t="s">
        <v>19</v>
      </c>
      <c r="B397" t="s">
        <v>20</v>
      </c>
    </row>
    <row r="402" spans="1:4" ht="15.75">
      <c r="B402" s="1" t="s">
        <v>0</v>
      </c>
      <c r="C402" s="1"/>
    </row>
    <row r="403" spans="1:4" ht="15.75">
      <c r="B403" s="1" t="s">
        <v>1</v>
      </c>
      <c r="C403" s="1"/>
    </row>
    <row r="404" spans="1:4">
      <c r="A404" s="2" t="s">
        <v>2</v>
      </c>
      <c r="B404" s="2"/>
      <c r="C404" s="2"/>
      <c r="D404" s="2"/>
    </row>
    <row r="405" spans="1:4">
      <c r="A405" s="2"/>
      <c r="B405" s="2" t="s">
        <v>3</v>
      </c>
      <c r="C405" s="2"/>
      <c r="D405" s="2"/>
    </row>
    <row r="406" spans="1:4">
      <c r="A406" t="s">
        <v>4</v>
      </c>
      <c r="B406" t="s">
        <v>30</v>
      </c>
      <c r="C406" s="4" t="s">
        <v>52</v>
      </c>
    </row>
    <row r="409" spans="1:4" ht="45">
      <c r="A409" s="5" t="s">
        <v>6</v>
      </c>
      <c r="B409" s="6" t="s">
        <v>7</v>
      </c>
      <c r="C409" s="6" t="s">
        <v>8</v>
      </c>
      <c r="D409" s="6" t="s">
        <v>9</v>
      </c>
    </row>
    <row r="410" spans="1:4">
      <c r="A410" s="7" t="s">
        <v>10</v>
      </c>
      <c r="B410" s="8">
        <v>70961.22</v>
      </c>
      <c r="C410" s="8">
        <v>65235.38</v>
      </c>
      <c r="D410" s="5">
        <v>28694.40999999996</v>
      </c>
    </row>
    <row r="411" spans="1:4">
      <c r="A411" s="10" t="s">
        <v>11</v>
      </c>
      <c r="B411" s="11"/>
      <c r="C411" s="12"/>
      <c r="D411" s="5">
        <f>B410-D410</f>
        <v>42266.810000000041</v>
      </c>
    </row>
    <row r="412" spans="1:4">
      <c r="A412" s="21"/>
      <c r="B412" s="21"/>
      <c r="C412" s="21"/>
      <c r="D412" s="22"/>
    </row>
    <row r="413" spans="1:4" ht="45">
      <c r="A413" s="7" t="s">
        <v>12</v>
      </c>
      <c r="B413" s="7"/>
      <c r="C413" s="13" t="s">
        <v>13</v>
      </c>
      <c r="D413" s="7"/>
    </row>
    <row r="414" spans="1:4">
      <c r="A414" s="7" t="s">
        <v>14</v>
      </c>
      <c r="B414" s="5"/>
      <c r="C414" s="5">
        <v>0</v>
      </c>
      <c r="D414" s="5"/>
    </row>
    <row r="415" spans="1:4">
      <c r="A415" s="30" t="s">
        <v>15</v>
      </c>
      <c r="B415" s="12"/>
      <c r="C415" s="15">
        <f>'[1]тар. с площ.'!$K$1102+'[1]тар. с площ.'!$K$1103+'[1]тар. с площ.'!$K$1104+'[1]тар. с площ.'!$K$1105+'[1]тар. с площ.'!$K$1106+'[1]тар. с площ.'!$K$1108+'[1]тар. с площ.'!$K$1109</f>
        <v>24721.129999999997</v>
      </c>
      <c r="D415" s="5"/>
    </row>
    <row r="416" spans="1:4">
      <c r="A416" s="30"/>
      <c r="B416" s="12"/>
      <c r="C416" s="5">
        <v>0</v>
      </c>
      <c r="D416" s="5"/>
    </row>
    <row r="417" spans="1:4">
      <c r="A417" s="7" t="s">
        <v>16</v>
      </c>
      <c r="B417" s="5"/>
      <c r="C417" s="5">
        <v>0</v>
      </c>
      <c r="D417" s="5"/>
    </row>
    <row r="418" spans="1:4">
      <c r="A418" s="30" t="s">
        <v>53</v>
      </c>
      <c r="B418" s="12"/>
      <c r="C418" s="48">
        <v>438.78</v>
      </c>
      <c r="D418" s="5"/>
    </row>
    <row r="419" spans="1:4">
      <c r="A419" s="30" t="s">
        <v>54</v>
      </c>
      <c r="B419" s="12"/>
      <c r="C419" s="48">
        <v>288.24</v>
      </c>
      <c r="D419" s="5"/>
    </row>
    <row r="420" spans="1:4">
      <c r="A420" s="30" t="s">
        <v>55</v>
      </c>
      <c r="B420" s="12"/>
      <c r="C420" s="48">
        <v>1104.3699999999999</v>
      </c>
      <c r="D420" s="5"/>
    </row>
    <row r="421" spans="1:4">
      <c r="A421" s="31" t="s">
        <v>22</v>
      </c>
      <c r="B421" s="12"/>
      <c r="C421" s="49">
        <v>0</v>
      </c>
      <c r="D421" s="5"/>
    </row>
    <row r="422" spans="1:4">
      <c r="A422" s="30" t="s">
        <v>24</v>
      </c>
      <c r="B422" s="12"/>
      <c r="C422" s="50">
        <f>'[1]тар. с площ.'!$K$1107+'[1]тар. с площ.'!$K$1112</f>
        <v>1475.89</v>
      </c>
      <c r="D422" s="5"/>
    </row>
    <row r="423" spans="1:4">
      <c r="A423" s="38" t="s">
        <v>26</v>
      </c>
      <c r="B423" s="39"/>
      <c r="C423" s="49"/>
      <c r="D423" s="5"/>
    </row>
    <row r="424" spans="1:4">
      <c r="A424" s="30" t="s">
        <v>35</v>
      </c>
      <c r="B424" s="12"/>
      <c r="C424" s="48">
        <v>666</v>
      </c>
      <c r="D424" s="5"/>
    </row>
    <row r="425" spans="1:4">
      <c r="A425" s="30"/>
      <c r="B425" s="12"/>
      <c r="C425" s="5">
        <v>0</v>
      </c>
      <c r="D425" s="5"/>
    </row>
    <row r="426" spans="1:4">
      <c r="A426" s="32" t="s">
        <v>17</v>
      </c>
      <c r="B426" s="12"/>
      <c r="C426" s="7">
        <f>SUM(C414:C425)</f>
        <v>28694.409999999996</v>
      </c>
      <c r="D426" s="5"/>
    </row>
    <row r="427" spans="1:4">
      <c r="A427" s="22"/>
      <c r="B427" s="22"/>
      <c r="C427" s="22"/>
      <c r="D427" s="22"/>
    </row>
    <row r="428" spans="1:4">
      <c r="A428" t="s">
        <v>18</v>
      </c>
    </row>
    <row r="430" spans="1:4">
      <c r="A430" t="s">
        <v>19</v>
      </c>
      <c r="B430" t="s">
        <v>20</v>
      </c>
    </row>
    <row r="434" spans="1:4" ht="15.75">
      <c r="B434" s="1" t="s">
        <v>0</v>
      </c>
      <c r="C434" s="1"/>
    </row>
    <row r="435" spans="1:4" ht="15.75">
      <c r="B435" s="1" t="s">
        <v>1</v>
      </c>
      <c r="C435" s="1"/>
    </row>
    <row r="436" spans="1:4">
      <c r="A436" s="2" t="s">
        <v>2</v>
      </c>
      <c r="B436" s="2"/>
      <c r="C436" s="2"/>
      <c r="D436" s="2"/>
    </row>
    <row r="437" spans="1:4">
      <c r="A437" s="2"/>
      <c r="B437" s="2" t="s">
        <v>3</v>
      </c>
      <c r="C437" s="2"/>
      <c r="D437" s="2"/>
    </row>
    <row r="438" spans="1:4">
      <c r="A438" t="s">
        <v>4</v>
      </c>
      <c r="B438" t="s">
        <v>30</v>
      </c>
      <c r="C438" s="4">
        <v>20</v>
      </c>
    </row>
    <row r="441" spans="1:4" ht="45">
      <c r="A441" s="5" t="s">
        <v>6</v>
      </c>
      <c r="B441" s="6" t="s">
        <v>7</v>
      </c>
      <c r="C441" s="6" t="s">
        <v>8</v>
      </c>
      <c r="D441" s="6" t="s">
        <v>9</v>
      </c>
    </row>
    <row r="442" spans="1:4">
      <c r="A442" s="7" t="s">
        <v>10</v>
      </c>
      <c r="B442" s="8">
        <v>29896.080000000002</v>
      </c>
      <c r="C442" s="8">
        <v>25393.75</v>
      </c>
      <c r="D442" s="5">
        <v>10738</v>
      </c>
    </row>
    <row r="443" spans="1:4">
      <c r="A443" s="10" t="s">
        <v>21</v>
      </c>
      <c r="B443" s="11"/>
      <c r="C443" s="12"/>
      <c r="D443" s="5">
        <f>B442-D442</f>
        <v>19158.080000000002</v>
      </c>
    </row>
    <row r="444" spans="1:4">
      <c r="A444" s="21"/>
      <c r="B444" s="21"/>
      <c r="C444" s="21"/>
      <c r="D444" s="22"/>
    </row>
    <row r="445" spans="1:4" ht="45">
      <c r="A445" s="7" t="s">
        <v>12</v>
      </c>
      <c r="B445" s="7"/>
      <c r="C445" s="13" t="s">
        <v>13</v>
      </c>
      <c r="D445" s="7"/>
    </row>
    <row r="446" spans="1:4">
      <c r="A446" s="7" t="s">
        <v>14</v>
      </c>
      <c r="B446" s="5"/>
      <c r="C446" s="5">
        <v>0</v>
      </c>
      <c r="D446" s="5"/>
    </row>
    <row r="447" spans="1:4">
      <c r="A447" s="30"/>
      <c r="B447" s="12"/>
      <c r="C447" s="5"/>
      <c r="D447" s="5"/>
    </row>
    <row r="448" spans="1:4">
      <c r="A448" s="30"/>
      <c r="B448" s="12"/>
      <c r="C448" s="5">
        <v>0</v>
      </c>
      <c r="D448" s="5"/>
    </row>
    <row r="449" spans="1:4">
      <c r="A449" s="7" t="s">
        <v>16</v>
      </c>
      <c r="B449" s="5"/>
      <c r="C449" s="5">
        <v>0</v>
      </c>
      <c r="D449" s="5"/>
    </row>
    <row r="450" spans="1:4">
      <c r="A450" s="30" t="s">
        <v>40</v>
      </c>
      <c r="B450" s="12"/>
      <c r="C450" s="23">
        <v>3478</v>
      </c>
      <c r="D450" s="5"/>
    </row>
    <row r="451" spans="1:4">
      <c r="A451" s="30" t="s">
        <v>37</v>
      </c>
      <c r="B451" s="12"/>
      <c r="C451" s="23">
        <v>7260</v>
      </c>
      <c r="D451" s="5"/>
    </row>
    <row r="452" spans="1:4">
      <c r="A452" s="31" t="s">
        <v>22</v>
      </c>
      <c r="B452" s="12"/>
      <c r="C452" s="5">
        <v>0</v>
      </c>
      <c r="D452" s="5"/>
    </row>
    <row r="453" spans="1:4">
      <c r="A453" s="30"/>
      <c r="B453" s="12"/>
      <c r="C453" s="5">
        <v>0</v>
      </c>
      <c r="D453" s="5"/>
    </row>
    <row r="454" spans="1:4">
      <c r="A454" s="30"/>
      <c r="B454" s="12"/>
      <c r="C454" s="5">
        <v>0</v>
      </c>
      <c r="D454" s="5"/>
    </row>
    <row r="455" spans="1:4">
      <c r="A455" s="32" t="s">
        <v>17</v>
      </c>
      <c r="B455" s="12"/>
      <c r="C455" s="7">
        <f>SUM(C446:C454)</f>
        <v>10738</v>
      </c>
      <c r="D455" s="5"/>
    </row>
    <row r="456" spans="1:4">
      <c r="A456" s="22"/>
      <c r="B456" s="22"/>
      <c r="C456" s="22"/>
      <c r="D456" s="22"/>
    </row>
    <row r="457" spans="1:4">
      <c r="A457" t="s">
        <v>18</v>
      </c>
    </row>
    <row r="459" spans="1:4">
      <c r="A459" t="s">
        <v>19</v>
      </c>
      <c r="B459" t="s">
        <v>20</v>
      </c>
    </row>
    <row r="461" spans="1:4" ht="15.75">
      <c r="B461" s="1" t="s">
        <v>0</v>
      </c>
      <c r="C461" s="1"/>
    </row>
    <row r="462" spans="1:4" ht="15.75">
      <c r="B462" s="1" t="s">
        <v>1</v>
      </c>
      <c r="C462" s="1"/>
    </row>
    <row r="463" spans="1:4">
      <c r="A463" s="2" t="s">
        <v>2</v>
      </c>
      <c r="B463" s="2"/>
      <c r="C463" s="2"/>
      <c r="D463" s="2"/>
    </row>
    <row r="464" spans="1:4">
      <c r="A464" s="2"/>
      <c r="B464" s="2" t="s">
        <v>3</v>
      </c>
      <c r="C464" s="2"/>
      <c r="D464" s="2"/>
    </row>
    <row r="465" spans="1:4">
      <c r="A465" t="s">
        <v>4</v>
      </c>
      <c r="B465" t="s">
        <v>30</v>
      </c>
      <c r="C465" s="4">
        <v>22</v>
      </c>
    </row>
    <row r="468" spans="1:4" ht="45">
      <c r="A468" s="5" t="s">
        <v>6</v>
      </c>
      <c r="B468" s="6" t="s">
        <v>7</v>
      </c>
      <c r="C468" s="6" t="s">
        <v>8</v>
      </c>
      <c r="D468" s="6" t="s">
        <v>9</v>
      </c>
    </row>
    <row r="469" spans="1:4">
      <c r="A469" s="7" t="s">
        <v>10</v>
      </c>
      <c r="B469" s="8">
        <v>20311.38</v>
      </c>
      <c r="C469" s="8">
        <v>20583.86</v>
      </c>
      <c r="D469" s="5">
        <v>0</v>
      </c>
    </row>
    <row r="470" spans="1:4">
      <c r="A470" s="10" t="s">
        <v>11</v>
      </c>
      <c r="B470" s="11"/>
      <c r="C470" s="12"/>
      <c r="D470" s="5">
        <f>B469-D469</f>
        <v>20311.38</v>
      </c>
    </row>
    <row r="471" spans="1:4">
      <c r="A471" s="21"/>
      <c r="B471" s="21"/>
      <c r="C471" s="21"/>
      <c r="D471" s="22"/>
    </row>
    <row r="472" spans="1:4" ht="45">
      <c r="A472" s="7" t="s">
        <v>12</v>
      </c>
      <c r="B472" s="7"/>
      <c r="C472" s="13" t="s">
        <v>13</v>
      </c>
      <c r="D472" s="7"/>
    </row>
    <row r="473" spans="1:4">
      <c r="A473" s="7" t="s">
        <v>14</v>
      </c>
      <c r="B473" s="5"/>
      <c r="C473" s="5">
        <v>0</v>
      </c>
      <c r="D473" s="5"/>
    </row>
    <row r="474" spans="1:4">
      <c r="A474" s="30"/>
      <c r="B474" s="12"/>
      <c r="C474" s="5">
        <v>0</v>
      </c>
      <c r="D474" s="5"/>
    </row>
    <row r="475" spans="1:4">
      <c r="A475" s="30"/>
      <c r="B475" s="12"/>
      <c r="C475" s="5">
        <v>0</v>
      </c>
      <c r="D475" s="5"/>
    </row>
    <row r="476" spans="1:4">
      <c r="A476" s="7" t="s">
        <v>16</v>
      </c>
      <c r="B476" s="5"/>
      <c r="C476" s="5">
        <v>0</v>
      </c>
      <c r="D476" s="5"/>
    </row>
    <row r="477" spans="1:4">
      <c r="A477" s="30"/>
      <c r="B477" s="12"/>
      <c r="C477" s="5"/>
      <c r="D477" s="5"/>
    </row>
    <row r="478" spans="1:4">
      <c r="A478" s="30"/>
      <c r="B478" s="12"/>
      <c r="C478" s="5">
        <v>0</v>
      </c>
      <c r="D478" s="5"/>
    </row>
    <row r="479" spans="1:4">
      <c r="A479" s="31" t="s">
        <v>22</v>
      </c>
      <c r="B479" s="12"/>
      <c r="C479" s="5">
        <v>0</v>
      </c>
      <c r="D479" s="5"/>
    </row>
    <row r="480" spans="1:4">
      <c r="A480" s="30"/>
      <c r="B480" s="12"/>
      <c r="C480" s="5"/>
      <c r="D480" s="5"/>
    </row>
    <row r="481" spans="1:4">
      <c r="A481" s="38" t="s">
        <v>26</v>
      </c>
      <c r="B481" s="39"/>
      <c r="C481" s="5"/>
      <c r="D481" s="5"/>
    </row>
    <row r="482" spans="1:4">
      <c r="A482" s="30"/>
      <c r="B482" s="12"/>
      <c r="C482" s="5"/>
      <c r="D482" s="5"/>
    </row>
    <row r="483" spans="1:4">
      <c r="A483" s="30"/>
      <c r="B483" s="12"/>
      <c r="C483" s="5">
        <v>0</v>
      </c>
      <c r="D483" s="5"/>
    </row>
    <row r="484" spans="1:4">
      <c r="A484" s="32" t="s">
        <v>17</v>
      </c>
      <c r="B484" s="12"/>
      <c r="C484" s="7">
        <f>SUM(C473:C483)</f>
        <v>0</v>
      </c>
      <c r="D484" s="5"/>
    </row>
    <row r="485" spans="1:4">
      <c r="A485" s="22"/>
      <c r="B485" s="22"/>
      <c r="C485" s="22"/>
      <c r="D485" s="22"/>
    </row>
    <row r="486" spans="1:4">
      <c r="A486" t="s">
        <v>18</v>
      </c>
    </row>
    <row r="488" spans="1:4">
      <c r="A488" t="s">
        <v>19</v>
      </c>
      <c r="B488" t="s">
        <v>20</v>
      </c>
    </row>
    <row r="493" spans="1:4" ht="15.75">
      <c r="B493" s="1" t="s">
        <v>0</v>
      </c>
      <c r="C493" s="1"/>
    </row>
    <row r="494" spans="1:4" ht="15.75">
      <c r="B494" s="1" t="s">
        <v>1</v>
      </c>
      <c r="C494" s="1"/>
    </row>
    <row r="495" spans="1:4">
      <c r="A495" s="2" t="s">
        <v>2</v>
      </c>
      <c r="B495" s="2"/>
      <c r="C495" s="2"/>
      <c r="D495" s="2"/>
    </row>
    <row r="496" spans="1:4">
      <c r="A496" s="2"/>
      <c r="B496" s="2" t="s">
        <v>3</v>
      </c>
      <c r="C496" s="2"/>
      <c r="D496" s="2"/>
    </row>
    <row r="497" spans="1:4">
      <c r="A497" t="s">
        <v>4</v>
      </c>
      <c r="B497" t="s">
        <v>30</v>
      </c>
      <c r="C497" s="4">
        <v>23</v>
      </c>
    </row>
    <row r="500" spans="1:4" ht="45">
      <c r="A500" s="5" t="s">
        <v>6</v>
      </c>
      <c r="B500" s="6" t="s">
        <v>7</v>
      </c>
      <c r="C500" s="6" t="s">
        <v>8</v>
      </c>
      <c r="D500" s="6" t="s">
        <v>9</v>
      </c>
    </row>
    <row r="501" spans="1:4">
      <c r="A501" s="7" t="s">
        <v>10</v>
      </c>
      <c r="B501" s="8">
        <v>26475.72</v>
      </c>
      <c r="C501" s="8">
        <v>24271.25</v>
      </c>
      <c r="D501" s="5">
        <v>15143</v>
      </c>
    </row>
    <row r="502" spans="1:4">
      <c r="A502" s="10" t="s">
        <v>11</v>
      </c>
      <c r="B502" s="11"/>
      <c r="C502" s="12"/>
      <c r="D502" s="5">
        <f>B501-D501</f>
        <v>11332.720000000001</v>
      </c>
    </row>
    <row r="503" spans="1:4">
      <c r="A503" s="21"/>
      <c r="B503" s="21"/>
      <c r="C503" s="21"/>
      <c r="D503" s="22"/>
    </row>
    <row r="504" spans="1:4" ht="45">
      <c r="A504" s="7" t="s">
        <v>12</v>
      </c>
      <c r="B504" s="7"/>
      <c r="C504" s="13" t="s">
        <v>13</v>
      </c>
      <c r="D504" s="7"/>
    </row>
    <row r="505" spans="1:4">
      <c r="A505" s="7" t="s">
        <v>14</v>
      </c>
      <c r="B505" s="5"/>
      <c r="C505" s="5">
        <v>0</v>
      </c>
      <c r="D505" s="5"/>
    </row>
    <row r="506" spans="1:4">
      <c r="A506" s="30"/>
      <c r="B506" s="12"/>
      <c r="C506" s="5">
        <v>0</v>
      </c>
      <c r="D506" s="5"/>
    </row>
    <row r="507" spans="1:4">
      <c r="A507" s="30"/>
      <c r="B507" s="12"/>
      <c r="C507" s="5">
        <v>0</v>
      </c>
      <c r="D507" s="5"/>
    </row>
    <row r="508" spans="1:4">
      <c r="A508" s="7" t="s">
        <v>16</v>
      </c>
      <c r="B508" s="5"/>
      <c r="C508" s="5">
        <v>0</v>
      </c>
      <c r="D508" s="5"/>
    </row>
    <row r="509" spans="1:4">
      <c r="A509" s="30" t="s">
        <v>50</v>
      </c>
      <c r="B509" s="12"/>
      <c r="C509" s="23">
        <v>15143</v>
      </c>
      <c r="D509" s="5"/>
    </row>
    <row r="510" spans="1:4">
      <c r="A510" s="30"/>
      <c r="B510" s="12"/>
      <c r="C510" s="5">
        <v>0</v>
      </c>
      <c r="D510" s="5"/>
    </row>
    <row r="511" spans="1:4">
      <c r="A511" s="31" t="s">
        <v>22</v>
      </c>
      <c r="B511" s="12"/>
      <c r="C511" s="5">
        <v>0</v>
      </c>
      <c r="D511" s="5"/>
    </row>
    <row r="512" spans="1:4">
      <c r="A512" s="30"/>
      <c r="B512" s="12"/>
      <c r="C512" s="5"/>
      <c r="D512" s="5"/>
    </row>
    <row r="513" spans="1:4">
      <c r="A513" s="38" t="s">
        <v>26</v>
      </c>
      <c r="B513" s="39"/>
      <c r="C513" s="5"/>
      <c r="D513" s="5"/>
    </row>
    <row r="514" spans="1:4">
      <c r="A514" s="30"/>
      <c r="B514" s="12"/>
      <c r="C514" s="5"/>
      <c r="D514" s="5"/>
    </row>
    <row r="515" spans="1:4">
      <c r="A515" s="30"/>
      <c r="B515" s="12"/>
      <c r="C515" s="5">
        <v>0</v>
      </c>
      <c r="D515" s="5"/>
    </row>
    <row r="516" spans="1:4">
      <c r="A516" s="32" t="s">
        <v>17</v>
      </c>
      <c r="B516" s="12"/>
      <c r="C516" s="7">
        <f>SUM(C505:C515)</f>
        <v>15143</v>
      </c>
      <c r="D516" s="5"/>
    </row>
    <row r="517" spans="1:4">
      <c r="A517" s="22"/>
      <c r="B517" s="22"/>
      <c r="C517" s="22"/>
      <c r="D517" s="22"/>
    </row>
    <row r="518" spans="1:4">
      <c r="A518" t="s">
        <v>18</v>
      </c>
    </row>
    <row r="520" spans="1:4">
      <c r="A520" t="s">
        <v>19</v>
      </c>
      <c r="B520" t="s">
        <v>20</v>
      </c>
    </row>
    <row r="523" spans="1:4" ht="15.75">
      <c r="B523" s="1" t="s">
        <v>0</v>
      </c>
      <c r="C523" s="1"/>
    </row>
    <row r="524" spans="1:4" ht="15.75">
      <c r="B524" s="1" t="s">
        <v>1</v>
      </c>
      <c r="C524" s="1"/>
    </row>
    <row r="525" spans="1:4">
      <c r="A525" s="2" t="s">
        <v>2</v>
      </c>
      <c r="B525" s="2"/>
      <c r="C525" s="2"/>
      <c r="D525" s="2"/>
    </row>
    <row r="526" spans="1:4">
      <c r="A526" s="2"/>
      <c r="B526" s="2" t="s">
        <v>3</v>
      </c>
      <c r="C526" s="2"/>
      <c r="D526" s="2"/>
    </row>
    <row r="527" spans="1:4">
      <c r="A527" t="s">
        <v>4</v>
      </c>
      <c r="B527" t="s">
        <v>30</v>
      </c>
      <c r="C527" s="4">
        <v>25</v>
      </c>
    </row>
    <row r="530" spans="1:4" ht="45">
      <c r="A530" s="5" t="s">
        <v>6</v>
      </c>
      <c r="B530" s="6" t="s">
        <v>7</v>
      </c>
      <c r="C530" s="6" t="s">
        <v>8</v>
      </c>
      <c r="D530" s="6" t="s">
        <v>9</v>
      </c>
    </row>
    <row r="531" spans="1:4">
      <c r="A531" s="7" t="s">
        <v>10</v>
      </c>
      <c r="B531" s="8">
        <v>28846.080000000002</v>
      </c>
      <c r="C531" s="8">
        <v>29171.3</v>
      </c>
      <c r="D531" s="5">
        <v>0</v>
      </c>
    </row>
    <row r="532" spans="1:4">
      <c r="A532" s="10" t="s">
        <v>11</v>
      </c>
      <c r="B532" s="11"/>
      <c r="C532" s="12"/>
      <c r="D532" s="5">
        <f>B531-D531</f>
        <v>28846.080000000002</v>
      </c>
    </row>
    <row r="533" spans="1:4">
      <c r="A533" s="21"/>
      <c r="B533" s="21"/>
      <c r="C533" s="21"/>
      <c r="D533" s="22"/>
    </row>
    <row r="534" spans="1:4" ht="45">
      <c r="A534" s="7" t="s">
        <v>12</v>
      </c>
      <c r="B534" s="7"/>
      <c r="C534" s="13" t="s">
        <v>13</v>
      </c>
      <c r="D534" s="7"/>
    </row>
    <row r="535" spans="1:4">
      <c r="A535" s="7" t="s">
        <v>14</v>
      </c>
      <c r="B535" s="5"/>
      <c r="C535" s="5">
        <v>0</v>
      </c>
      <c r="D535" s="5"/>
    </row>
    <row r="536" spans="1:4">
      <c r="A536" s="30"/>
      <c r="B536" s="12"/>
      <c r="C536" s="5">
        <v>0</v>
      </c>
      <c r="D536" s="5"/>
    </row>
    <row r="537" spans="1:4">
      <c r="A537" s="30"/>
      <c r="B537" s="12"/>
      <c r="C537" s="5">
        <v>0</v>
      </c>
      <c r="D537" s="5"/>
    </row>
    <row r="538" spans="1:4">
      <c r="A538" s="7" t="s">
        <v>16</v>
      </c>
      <c r="B538" s="5"/>
      <c r="C538" s="5">
        <v>0</v>
      </c>
      <c r="D538" s="5"/>
    </row>
    <row r="539" spans="1:4">
      <c r="A539" s="30"/>
      <c r="B539" s="12"/>
      <c r="C539" s="5">
        <v>0</v>
      </c>
      <c r="D539" s="5"/>
    </row>
    <row r="540" spans="1:4">
      <c r="A540" s="30"/>
      <c r="B540" s="12"/>
      <c r="C540" s="5">
        <v>0</v>
      </c>
      <c r="D540" s="5"/>
    </row>
    <row r="541" spans="1:4">
      <c r="A541" s="31" t="s">
        <v>22</v>
      </c>
      <c r="B541" s="12"/>
      <c r="C541" s="5">
        <v>0</v>
      </c>
      <c r="D541" s="5"/>
    </row>
    <row r="542" spans="1:4">
      <c r="A542" s="30"/>
      <c r="B542" s="12"/>
      <c r="C542" s="5">
        <v>0</v>
      </c>
      <c r="D542" s="5"/>
    </row>
    <row r="543" spans="1:4">
      <c r="A543" s="30"/>
      <c r="B543" s="12"/>
      <c r="C543" s="5">
        <v>0</v>
      </c>
      <c r="D543" s="5"/>
    </row>
    <row r="544" spans="1:4">
      <c r="A544" s="32" t="s">
        <v>17</v>
      </c>
      <c r="B544" s="12"/>
      <c r="C544" s="7">
        <f>SUM(C535:C543)</f>
        <v>0</v>
      </c>
      <c r="D544" s="5"/>
    </row>
    <row r="545" spans="1:4">
      <c r="A545" s="22"/>
      <c r="B545" s="22"/>
      <c r="C545" s="22"/>
      <c r="D545" s="22"/>
    </row>
    <row r="546" spans="1:4">
      <c r="A546" t="s">
        <v>18</v>
      </c>
    </row>
    <row r="548" spans="1:4">
      <c r="A548" t="s">
        <v>19</v>
      </c>
      <c r="B548" t="s">
        <v>20</v>
      </c>
    </row>
    <row r="552" spans="1:4" ht="15.75">
      <c r="B552" s="1" t="s">
        <v>0</v>
      </c>
      <c r="C552" s="1"/>
    </row>
    <row r="553" spans="1:4" ht="15.75">
      <c r="B553" s="1" t="s">
        <v>1</v>
      </c>
      <c r="C553" s="1"/>
    </row>
    <row r="554" spans="1:4">
      <c r="A554" s="2" t="s">
        <v>2</v>
      </c>
      <c r="B554" s="2"/>
      <c r="C554" s="2"/>
      <c r="D554" s="2"/>
    </row>
    <row r="555" spans="1:4">
      <c r="A555" s="2"/>
      <c r="B555" s="2" t="s">
        <v>3</v>
      </c>
      <c r="C555" s="2"/>
      <c r="D555" s="2"/>
    </row>
    <row r="556" spans="1:4">
      <c r="A556" t="s">
        <v>4</v>
      </c>
      <c r="B556" t="s">
        <v>30</v>
      </c>
      <c r="C556" s="4">
        <v>26</v>
      </c>
    </row>
    <row r="559" spans="1:4" ht="45">
      <c r="A559" s="5" t="s">
        <v>6</v>
      </c>
      <c r="B559" s="6" t="s">
        <v>7</v>
      </c>
      <c r="C559" s="6" t="s">
        <v>8</v>
      </c>
      <c r="D559" s="6" t="s">
        <v>9</v>
      </c>
    </row>
    <row r="560" spans="1:4">
      <c r="A560" s="7" t="s">
        <v>10</v>
      </c>
      <c r="B560" s="8">
        <v>57303.97</v>
      </c>
      <c r="C560" s="8">
        <v>57685.96</v>
      </c>
      <c r="D560" s="5">
        <v>64686.570000000007</v>
      </c>
    </row>
    <row r="561" spans="1:4">
      <c r="A561" s="10" t="s">
        <v>45</v>
      </c>
      <c r="B561" s="11"/>
      <c r="C561" s="12"/>
      <c r="D561" s="5">
        <f>B560-D560</f>
        <v>-7382.6000000000058</v>
      </c>
    </row>
    <row r="562" spans="1:4">
      <c r="A562" s="21"/>
      <c r="B562" s="21"/>
      <c r="C562" s="21"/>
      <c r="D562" s="22"/>
    </row>
    <row r="563" spans="1:4" ht="45">
      <c r="A563" s="7" t="s">
        <v>12</v>
      </c>
      <c r="B563" s="7"/>
      <c r="C563" s="13" t="s">
        <v>13</v>
      </c>
      <c r="D563" s="7"/>
    </row>
    <row r="564" spans="1:4">
      <c r="A564" s="7" t="s">
        <v>14</v>
      </c>
      <c r="B564" s="5"/>
      <c r="C564" s="5">
        <v>0</v>
      </c>
      <c r="D564" s="5"/>
    </row>
    <row r="565" spans="1:4">
      <c r="A565" s="30" t="s">
        <v>15</v>
      </c>
      <c r="B565" s="12"/>
      <c r="C565" s="15">
        <f>'[1]тар. с площ.'!$K$1132+'[1]тар. с площ.'!$K$1133+'[1]тар. с площ.'!$K$1136+'[1]тар. с площ.'!$K$1140+'[1]тар. с площ.'!$K$1141</f>
        <v>19322.649999999998</v>
      </c>
      <c r="D565" s="5"/>
    </row>
    <row r="566" spans="1:4">
      <c r="A566" s="30" t="s">
        <v>56</v>
      </c>
      <c r="B566" s="12"/>
      <c r="C566" s="23">
        <v>1216.6500000000001</v>
      </c>
      <c r="D566" s="5"/>
    </row>
    <row r="567" spans="1:4">
      <c r="A567" s="30" t="s">
        <v>57</v>
      </c>
      <c r="B567" s="12"/>
      <c r="C567" s="23">
        <v>2635</v>
      </c>
      <c r="D567" s="5"/>
    </row>
    <row r="568" spans="1:4">
      <c r="A568" s="7" t="s">
        <v>16</v>
      </c>
      <c r="B568" s="5"/>
      <c r="C568" s="5">
        <v>0</v>
      </c>
      <c r="D568" s="5"/>
    </row>
    <row r="569" spans="1:4">
      <c r="A569" s="30" t="s">
        <v>38</v>
      </c>
      <c r="B569" s="12"/>
      <c r="C569" s="5">
        <f>'[1]тар. с площ.'!$K$1137+'[1]тар. с площ.'!$K$1138+'[1]тар. с площ.'!$K$1142</f>
        <v>40710</v>
      </c>
      <c r="D569" s="5"/>
    </row>
    <row r="570" spans="1:4">
      <c r="A570" s="30" t="s">
        <v>46</v>
      </c>
      <c r="B570" s="12"/>
      <c r="C570" s="23">
        <v>802.27</v>
      </c>
      <c r="D570" s="5"/>
    </row>
    <row r="571" spans="1:4">
      <c r="A571" s="31" t="s">
        <v>22</v>
      </c>
      <c r="B571" s="12"/>
      <c r="C571" s="5">
        <v>0</v>
      </c>
      <c r="D571" s="5"/>
    </row>
    <row r="572" spans="1:4">
      <c r="A572" s="30"/>
      <c r="B572" s="12"/>
      <c r="C572" s="5"/>
      <c r="D572" s="5"/>
    </row>
    <row r="573" spans="1:4">
      <c r="A573" s="30"/>
      <c r="B573" s="12"/>
      <c r="C573" s="5"/>
      <c r="D573" s="5"/>
    </row>
    <row r="574" spans="1:4">
      <c r="A574" s="30"/>
      <c r="B574" s="12"/>
      <c r="C574" s="5">
        <v>0</v>
      </c>
      <c r="D574" s="5"/>
    </row>
    <row r="575" spans="1:4">
      <c r="A575" s="38" t="s">
        <v>26</v>
      </c>
      <c r="B575" s="39"/>
      <c r="C575" s="5">
        <v>0</v>
      </c>
      <c r="D575" s="5"/>
    </row>
    <row r="576" spans="1:4">
      <c r="A576" s="30"/>
      <c r="B576" s="12"/>
      <c r="C576" s="5"/>
      <c r="D576" s="5"/>
    </row>
    <row r="577" spans="1:4">
      <c r="A577" s="30"/>
      <c r="B577" s="12"/>
      <c r="C577" s="5">
        <v>0</v>
      </c>
      <c r="D577" s="5"/>
    </row>
    <row r="578" spans="1:4">
      <c r="A578" s="32" t="s">
        <v>17</v>
      </c>
      <c r="B578" s="12"/>
      <c r="C578" s="7">
        <f>SUM(C564:C577)</f>
        <v>64686.57</v>
      </c>
      <c r="D578" s="5"/>
    </row>
    <row r="579" spans="1:4">
      <c r="A579" s="22"/>
      <c r="B579" s="22"/>
      <c r="C579" s="22"/>
      <c r="D579" s="22"/>
    </row>
    <row r="580" spans="1:4">
      <c r="A580" t="s">
        <v>18</v>
      </c>
    </row>
    <row r="582" spans="1:4">
      <c r="A582" t="s">
        <v>19</v>
      </c>
      <c r="B582" t="s">
        <v>20</v>
      </c>
    </row>
    <row r="585" spans="1:4" ht="15.75">
      <c r="B585" s="1" t="s">
        <v>0</v>
      </c>
      <c r="C585" s="1"/>
    </row>
    <row r="586" spans="1:4" ht="15.75">
      <c r="B586" s="1" t="s">
        <v>1</v>
      </c>
      <c r="C586" s="1"/>
    </row>
    <row r="587" spans="1:4">
      <c r="A587" s="2" t="s">
        <v>2</v>
      </c>
      <c r="B587" s="2"/>
      <c r="C587" s="2"/>
      <c r="D587" s="2"/>
    </row>
    <row r="588" spans="1:4">
      <c r="A588" s="2"/>
      <c r="B588" s="2" t="s">
        <v>3</v>
      </c>
      <c r="C588" s="2"/>
      <c r="D588" s="2"/>
    </row>
    <row r="589" spans="1:4">
      <c r="A589" t="s">
        <v>4</v>
      </c>
      <c r="B589" t="s">
        <v>30</v>
      </c>
      <c r="C589" s="4">
        <v>27</v>
      </c>
    </row>
    <row r="592" spans="1:4" ht="45">
      <c r="A592" s="5" t="s">
        <v>6</v>
      </c>
      <c r="B592" s="6" t="s">
        <v>7</v>
      </c>
      <c r="C592" s="6" t="s">
        <v>8</v>
      </c>
      <c r="D592" s="6" t="s">
        <v>9</v>
      </c>
    </row>
    <row r="593" spans="1:4">
      <c r="A593" s="7" t="s">
        <v>10</v>
      </c>
      <c r="B593" s="8">
        <v>56400.36</v>
      </c>
      <c r="C593" s="8">
        <v>52677.440000000002</v>
      </c>
      <c r="D593" s="5">
        <v>42074.310000000005</v>
      </c>
    </row>
    <row r="594" spans="1:4">
      <c r="A594" s="10" t="s">
        <v>27</v>
      </c>
      <c r="B594" s="11"/>
      <c r="C594" s="12"/>
      <c r="D594" s="5">
        <f>B593-D593</f>
        <v>14326.049999999996</v>
      </c>
    </row>
    <row r="596" spans="1:4" ht="45">
      <c r="A596" s="7" t="s">
        <v>12</v>
      </c>
      <c r="B596" s="7"/>
      <c r="C596" s="13" t="s">
        <v>13</v>
      </c>
      <c r="D596" s="7"/>
    </row>
    <row r="597" spans="1:4">
      <c r="A597" s="7" t="s">
        <v>14</v>
      </c>
      <c r="B597" s="5"/>
      <c r="C597" s="5">
        <v>0</v>
      </c>
      <c r="D597" s="5"/>
    </row>
    <row r="598" spans="1:4">
      <c r="A598" s="30" t="s">
        <v>15</v>
      </c>
      <c r="B598" s="12"/>
      <c r="C598" s="15">
        <f>'[1]тар. с площ.'!$K$1144+'[1]тар. с площ.'!$K$1145+'[1]тар. с площ.'!$K$1146+'[1]тар. с площ.'!$K$1148+'[1]тар. с площ.'!$K$1149+'[1]тар. с площ.'!$K$1150+'[1]тар. с площ.'!$K$1152+'[1]тар. с площ.'!$K$1153+'[1]тар. с площ.'!$K$1154</f>
        <v>41132.509999999995</v>
      </c>
      <c r="D598" s="5"/>
    </row>
    <row r="599" spans="1:4">
      <c r="A599" s="30"/>
      <c r="B599" s="12"/>
      <c r="C599" s="5">
        <v>0</v>
      </c>
      <c r="D599" s="5"/>
    </row>
    <row r="600" spans="1:4">
      <c r="A600" s="7" t="s">
        <v>16</v>
      </c>
      <c r="B600" s="5"/>
      <c r="C600" s="5">
        <v>0</v>
      </c>
      <c r="D600" s="5"/>
    </row>
    <row r="601" spans="1:4">
      <c r="A601" s="30"/>
      <c r="B601" s="12"/>
      <c r="C601" s="5">
        <v>0</v>
      </c>
      <c r="D601" s="5"/>
    </row>
    <row r="602" spans="1:4">
      <c r="A602" s="30"/>
      <c r="B602" s="12"/>
      <c r="C602" s="5">
        <v>0</v>
      </c>
      <c r="D602" s="5"/>
    </row>
    <row r="603" spans="1:4">
      <c r="A603" s="31" t="s">
        <v>22</v>
      </c>
      <c r="B603" s="12"/>
      <c r="C603" s="5">
        <v>0</v>
      </c>
      <c r="D603" s="5"/>
    </row>
    <row r="604" spans="1:4">
      <c r="A604" s="30" t="s">
        <v>58</v>
      </c>
      <c r="B604" s="12"/>
      <c r="C604" s="15">
        <f>'[1]тар. с площ.'!$K$1147+'[1]тар. с площ.'!$K$1151</f>
        <v>941.8</v>
      </c>
      <c r="D604" s="5"/>
    </row>
    <row r="605" spans="1:4">
      <c r="A605" s="30"/>
      <c r="B605" s="12"/>
      <c r="C605" s="5">
        <v>0</v>
      </c>
      <c r="D605" s="5"/>
    </row>
    <row r="606" spans="1:4">
      <c r="A606" s="32" t="s">
        <v>17</v>
      </c>
      <c r="B606" s="12"/>
      <c r="C606" s="7">
        <f>SUM(C597:C605)</f>
        <v>42074.31</v>
      </c>
      <c r="D606" s="5"/>
    </row>
    <row r="607" spans="1:4">
      <c r="A607" s="22"/>
      <c r="B607" s="22"/>
      <c r="C607" s="22"/>
      <c r="D607" s="22"/>
    </row>
    <row r="608" spans="1:4">
      <c r="A608" t="s">
        <v>18</v>
      </c>
    </row>
    <row r="610" spans="1:4">
      <c r="A610" t="s">
        <v>19</v>
      </c>
      <c r="B610" t="s">
        <v>20</v>
      </c>
    </row>
    <row r="613" spans="1:4" ht="15.75">
      <c r="B613" s="1" t="s">
        <v>0</v>
      </c>
      <c r="C613" s="1"/>
    </row>
    <row r="614" spans="1:4" ht="15.75">
      <c r="B614" s="1" t="s">
        <v>1</v>
      </c>
      <c r="C614" s="1"/>
    </row>
    <row r="615" spans="1:4">
      <c r="A615" s="2" t="s">
        <v>2</v>
      </c>
      <c r="B615" s="2"/>
      <c r="C615" s="2"/>
      <c r="D615" s="2"/>
    </row>
    <row r="616" spans="1:4">
      <c r="A616" s="2"/>
      <c r="B616" s="2" t="s">
        <v>3</v>
      </c>
      <c r="C616" s="2"/>
      <c r="D616" s="2"/>
    </row>
    <row r="617" spans="1:4">
      <c r="A617" t="s">
        <v>4</v>
      </c>
      <c r="B617" t="s">
        <v>30</v>
      </c>
      <c r="C617" s="4">
        <v>28</v>
      </c>
    </row>
    <row r="620" spans="1:4" ht="45">
      <c r="A620" s="5" t="s">
        <v>6</v>
      </c>
      <c r="B620" s="6" t="s">
        <v>7</v>
      </c>
      <c r="C620" s="6" t="s">
        <v>8</v>
      </c>
      <c r="D620" s="6" t="s">
        <v>9</v>
      </c>
    </row>
    <row r="621" spans="1:4">
      <c r="A621" s="7" t="s">
        <v>10</v>
      </c>
      <c r="B621" s="8">
        <v>58319.28</v>
      </c>
      <c r="C621" s="8">
        <v>57498.82</v>
      </c>
      <c r="D621" s="5">
        <v>2695.3399999999965</v>
      </c>
    </row>
    <row r="622" spans="1:4">
      <c r="A622" s="10" t="s">
        <v>11</v>
      </c>
      <c r="B622" s="11"/>
      <c r="C622" s="12"/>
      <c r="D622" s="5">
        <f>B621-D621</f>
        <v>55623.94</v>
      </c>
    </row>
    <row r="623" spans="1:4">
      <c r="A623" s="21"/>
      <c r="B623" s="21"/>
      <c r="C623" s="21"/>
      <c r="D623" s="22"/>
    </row>
    <row r="624" spans="1:4" ht="45">
      <c r="A624" s="7" t="s">
        <v>12</v>
      </c>
      <c r="B624" s="7"/>
      <c r="C624" s="13" t="s">
        <v>13</v>
      </c>
      <c r="D624" s="7"/>
    </row>
    <row r="625" spans="1:4">
      <c r="A625" s="7" t="s">
        <v>14</v>
      </c>
      <c r="B625" s="5"/>
      <c r="C625" s="5">
        <v>0</v>
      </c>
      <c r="D625" s="5"/>
    </row>
    <row r="626" spans="1:4">
      <c r="A626" s="30" t="s">
        <v>15</v>
      </c>
      <c r="B626" s="42"/>
      <c r="C626" s="37">
        <v>2695.34</v>
      </c>
      <c r="D626" s="5"/>
    </row>
    <row r="627" spans="1:4">
      <c r="A627" s="30"/>
      <c r="B627" s="42"/>
      <c r="C627" s="5"/>
      <c r="D627" s="5"/>
    </row>
    <row r="628" spans="1:4">
      <c r="A628" s="7" t="s">
        <v>16</v>
      </c>
      <c r="B628" s="5"/>
      <c r="C628" s="5">
        <v>0</v>
      </c>
      <c r="D628" s="5"/>
    </row>
    <row r="629" spans="1:4">
      <c r="A629" s="30"/>
      <c r="B629" s="12"/>
      <c r="C629" s="5"/>
      <c r="D629" s="5"/>
    </row>
    <row r="630" spans="1:4">
      <c r="A630" s="30"/>
      <c r="B630" s="12"/>
      <c r="C630" s="5"/>
      <c r="D630" s="5"/>
    </row>
    <row r="631" spans="1:4">
      <c r="A631" s="31" t="s">
        <v>22</v>
      </c>
      <c r="B631" s="12"/>
      <c r="C631" s="5">
        <v>0</v>
      </c>
      <c r="D631" s="5"/>
    </row>
    <row r="632" spans="1:4">
      <c r="A632" s="30"/>
      <c r="B632" s="12"/>
      <c r="C632" s="5"/>
      <c r="D632" s="5"/>
    </row>
    <row r="633" spans="1:4">
      <c r="A633" s="30"/>
      <c r="B633" s="12"/>
      <c r="C633" s="5">
        <v>0</v>
      </c>
      <c r="D633" s="5"/>
    </row>
    <row r="634" spans="1:4">
      <c r="A634" s="30"/>
      <c r="B634" s="12"/>
      <c r="C634" s="5">
        <v>0</v>
      </c>
      <c r="D634" s="5"/>
    </row>
    <row r="635" spans="1:4">
      <c r="A635" s="38" t="s">
        <v>26</v>
      </c>
      <c r="B635" s="39"/>
      <c r="C635" s="5">
        <v>0</v>
      </c>
      <c r="D635" s="5"/>
    </row>
    <row r="636" spans="1:4">
      <c r="A636" s="30"/>
      <c r="B636" s="12"/>
      <c r="C636" s="5"/>
      <c r="D636" s="5"/>
    </row>
    <row r="637" spans="1:4">
      <c r="A637" s="30"/>
      <c r="B637" s="12"/>
      <c r="C637" s="5">
        <v>0</v>
      </c>
      <c r="D637" s="5"/>
    </row>
    <row r="638" spans="1:4">
      <c r="A638" s="32" t="s">
        <v>17</v>
      </c>
      <c r="B638" s="12"/>
      <c r="C638" s="7">
        <f>SUM(C625:C637)</f>
        <v>2695.34</v>
      </c>
      <c r="D638" s="5"/>
    </row>
    <row r="639" spans="1:4">
      <c r="A639" s="22"/>
      <c r="B639" s="22"/>
      <c r="C639" s="22"/>
      <c r="D639" s="22"/>
    </row>
    <row r="640" spans="1:4">
      <c r="A640" t="s">
        <v>18</v>
      </c>
    </row>
    <row r="642" spans="1:4">
      <c r="A642" t="s">
        <v>19</v>
      </c>
      <c r="B642" t="s">
        <v>20</v>
      </c>
    </row>
    <row r="645" spans="1:4" ht="15.75">
      <c r="B645" s="1" t="s">
        <v>0</v>
      </c>
      <c r="C645" s="1"/>
    </row>
    <row r="646" spans="1:4" ht="15.75">
      <c r="B646" s="1" t="s">
        <v>1</v>
      </c>
      <c r="C646" s="1"/>
    </row>
    <row r="647" spans="1:4">
      <c r="A647" s="2" t="s">
        <v>2</v>
      </c>
      <c r="B647" s="2"/>
      <c r="C647" s="2"/>
      <c r="D647" s="2"/>
    </row>
    <row r="648" spans="1:4">
      <c r="A648" s="2"/>
      <c r="B648" s="2" t="s">
        <v>3</v>
      </c>
      <c r="C648" s="2"/>
      <c r="D648" s="2"/>
    </row>
    <row r="649" spans="1:4">
      <c r="A649" t="s">
        <v>4</v>
      </c>
      <c r="B649" t="s">
        <v>30</v>
      </c>
      <c r="C649" s="4">
        <v>30</v>
      </c>
    </row>
    <row r="652" spans="1:4" ht="45">
      <c r="A652" s="5" t="s">
        <v>6</v>
      </c>
      <c r="B652" s="6" t="s">
        <v>7</v>
      </c>
      <c r="C652" s="6" t="s">
        <v>8</v>
      </c>
      <c r="D652" s="6" t="s">
        <v>9</v>
      </c>
    </row>
    <row r="653" spans="1:4">
      <c r="A653" s="7" t="s">
        <v>10</v>
      </c>
      <c r="B653" s="8">
        <v>58947.12</v>
      </c>
      <c r="C653" s="8">
        <v>55670.83</v>
      </c>
      <c r="D653" s="5">
        <v>68910.219999999972</v>
      </c>
    </row>
    <row r="654" spans="1:4">
      <c r="A654" s="10" t="s">
        <v>29</v>
      </c>
      <c r="B654" s="11"/>
      <c r="C654" s="12"/>
      <c r="D654" s="5">
        <f>B653-D653</f>
        <v>-9963.0999999999694</v>
      </c>
    </row>
    <row r="655" spans="1:4">
      <c r="A655" s="21"/>
      <c r="B655" s="21"/>
      <c r="C655" s="21"/>
      <c r="D655" s="22"/>
    </row>
    <row r="656" spans="1:4" ht="45">
      <c r="A656" s="7" t="s">
        <v>12</v>
      </c>
      <c r="B656" s="7"/>
      <c r="C656" s="13" t="s">
        <v>13</v>
      </c>
      <c r="D656" s="7"/>
    </row>
    <row r="657" spans="1:4">
      <c r="A657" s="7" t="s">
        <v>14</v>
      </c>
      <c r="B657" s="5"/>
      <c r="C657" s="5">
        <v>0</v>
      </c>
      <c r="D657" s="5"/>
    </row>
    <row r="658" spans="1:4">
      <c r="A658" s="30" t="s">
        <v>15</v>
      </c>
      <c r="B658" s="12"/>
      <c r="C658" s="15">
        <f>'[1]тар. с площ.'!$K$1158+'[1]тар. с площ.'!$K$1159+'[1]тар. с площ.'!$K$1160+'[1]тар. с площ.'!$K$1165+'[1]тар. с площ.'!$K$1166+'[1]тар. с площ.'!$K$1167</f>
        <v>61615.509999999987</v>
      </c>
      <c r="D658" s="5"/>
    </row>
    <row r="659" spans="1:4">
      <c r="A659" s="30" t="s">
        <v>59</v>
      </c>
      <c r="B659" s="12"/>
      <c r="C659" s="23">
        <v>4974.51</v>
      </c>
      <c r="D659" s="5"/>
    </row>
    <row r="660" spans="1:4">
      <c r="A660" s="7" t="s">
        <v>16</v>
      </c>
      <c r="B660" s="5"/>
      <c r="C660" s="5">
        <v>0</v>
      </c>
      <c r="D660" s="5"/>
    </row>
    <row r="661" spans="1:4">
      <c r="A661" s="30"/>
      <c r="B661" s="12"/>
      <c r="C661" s="5"/>
      <c r="D661" s="5"/>
    </row>
    <row r="662" spans="1:4">
      <c r="A662" s="30"/>
      <c r="B662" s="12"/>
      <c r="C662" s="5">
        <v>0</v>
      </c>
      <c r="D662" s="5"/>
    </row>
    <row r="663" spans="1:4">
      <c r="A663" s="31" t="s">
        <v>22</v>
      </c>
      <c r="B663" s="12"/>
      <c r="C663" s="5">
        <v>0</v>
      </c>
      <c r="D663" s="5"/>
    </row>
    <row r="664" spans="1:4">
      <c r="A664" s="30" t="s">
        <v>47</v>
      </c>
      <c r="B664" s="12"/>
      <c r="C664" s="23">
        <v>497.08</v>
      </c>
      <c r="D664" s="5"/>
    </row>
    <row r="665" spans="1:4">
      <c r="A665" s="30" t="s">
        <v>60</v>
      </c>
      <c r="B665" s="12"/>
      <c r="C665" s="23">
        <v>1379.12</v>
      </c>
      <c r="D665" s="5"/>
    </row>
    <row r="666" spans="1:4">
      <c r="A666" s="30"/>
      <c r="B666" s="12"/>
      <c r="C666" s="5">
        <v>0</v>
      </c>
      <c r="D666" s="5"/>
    </row>
    <row r="667" spans="1:4">
      <c r="A667" s="38" t="s">
        <v>26</v>
      </c>
      <c r="B667" s="39"/>
      <c r="C667" s="5">
        <v>0</v>
      </c>
      <c r="D667" s="5"/>
    </row>
    <row r="668" spans="1:4">
      <c r="A668" s="30" t="s">
        <v>35</v>
      </c>
      <c r="B668" s="12"/>
      <c r="C668" s="45">
        <v>444</v>
      </c>
      <c r="D668" s="5"/>
    </row>
    <row r="669" spans="1:4">
      <c r="A669" s="30"/>
      <c r="B669" s="12"/>
      <c r="C669" s="5">
        <v>0</v>
      </c>
      <c r="D669" s="5"/>
    </row>
    <row r="670" spans="1:4">
      <c r="A670" s="32" t="s">
        <v>17</v>
      </c>
      <c r="B670" s="12"/>
      <c r="C670" s="7">
        <f>SUM(C657:C669)</f>
        <v>68910.219999999987</v>
      </c>
      <c r="D670" s="5"/>
    </row>
    <row r="671" spans="1:4">
      <c r="A671" s="22"/>
      <c r="B671" s="22"/>
      <c r="C671" s="22"/>
      <c r="D671" s="22"/>
    </row>
    <row r="672" spans="1:4">
      <c r="A672" t="s">
        <v>18</v>
      </c>
    </row>
    <row r="674" spans="1:4">
      <c r="A674" t="s">
        <v>19</v>
      </c>
      <c r="B674" t="s">
        <v>20</v>
      </c>
    </row>
    <row r="676" spans="1:4" ht="15.75">
      <c r="B676" s="1" t="s">
        <v>0</v>
      </c>
    </row>
    <row r="677" spans="1:4" ht="15.75">
      <c r="B677" s="1" t="s">
        <v>1</v>
      </c>
      <c r="C677" s="1"/>
    </row>
    <row r="678" spans="1:4">
      <c r="A678" s="2" t="s">
        <v>2</v>
      </c>
      <c r="B678" s="2"/>
      <c r="C678" s="2"/>
      <c r="D678" s="2"/>
    </row>
    <row r="679" spans="1:4">
      <c r="A679" s="2"/>
      <c r="B679" s="2" t="s">
        <v>3</v>
      </c>
      <c r="C679" s="2"/>
      <c r="D679" s="2"/>
    </row>
    <row r="680" spans="1:4">
      <c r="A680" t="s">
        <v>4</v>
      </c>
      <c r="B680" t="s">
        <v>30</v>
      </c>
      <c r="C680" s="4">
        <v>32</v>
      </c>
    </row>
    <row r="683" spans="1:4" ht="45">
      <c r="A683" s="5" t="s">
        <v>6</v>
      </c>
      <c r="B683" s="6" t="s">
        <v>7</v>
      </c>
      <c r="C683" s="6" t="s">
        <v>8</v>
      </c>
      <c r="D683" s="6" t="s">
        <v>9</v>
      </c>
    </row>
    <row r="684" spans="1:4">
      <c r="A684" s="7" t="s">
        <v>10</v>
      </c>
      <c r="B684" s="8">
        <v>57588.959999999999</v>
      </c>
      <c r="C684" s="8">
        <v>53410.98</v>
      </c>
      <c r="D684" s="5">
        <v>69279.320000000007</v>
      </c>
    </row>
    <row r="685" spans="1:4">
      <c r="A685" s="10" t="s">
        <v>11</v>
      </c>
      <c r="B685" s="11"/>
      <c r="C685" s="12"/>
      <c r="D685" s="5">
        <f>B684-D684</f>
        <v>-11690.360000000008</v>
      </c>
    </row>
    <row r="687" spans="1:4" ht="45">
      <c r="A687" s="7" t="s">
        <v>12</v>
      </c>
      <c r="B687" s="7"/>
      <c r="C687" s="13" t="s">
        <v>13</v>
      </c>
      <c r="D687" s="7"/>
    </row>
    <row r="688" spans="1:4">
      <c r="A688" s="7" t="s">
        <v>14</v>
      </c>
      <c r="B688" s="5"/>
      <c r="C688" s="5">
        <v>0</v>
      </c>
      <c r="D688" s="5"/>
    </row>
    <row r="689" spans="1:7">
      <c r="A689" s="30" t="s">
        <v>15</v>
      </c>
      <c r="B689" s="12"/>
      <c r="C689" s="9">
        <f>'[1]тар. с площ.'!$K$1169+'[1]тар. с площ.'!$K$1170+'[1]тар. с площ.'!$K$1173+'[1]тар. с площ.'!$K$1174+'[1]тар. с площ.'!$K$1175+'[1]тар. с площ.'!$K$1178+'[1]тар. с площ.'!$K$1181</f>
        <v>35622.159999999996</v>
      </c>
      <c r="D689" s="5"/>
    </row>
    <row r="690" spans="1:7">
      <c r="A690" s="30"/>
      <c r="B690" s="12"/>
      <c r="C690" s="51">
        <v>0</v>
      </c>
      <c r="D690" s="5"/>
    </row>
    <row r="691" spans="1:7">
      <c r="A691" s="7" t="s">
        <v>16</v>
      </c>
      <c r="B691" s="5"/>
      <c r="C691" s="51">
        <v>0</v>
      </c>
      <c r="D691" s="5"/>
    </row>
    <row r="692" spans="1:7">
      <c r="A692" s="30" t="s">
        <v>37</v>
      </c>
      <c r="B692" s="12"/>
      <c r="C692" s="52">
        <v>11295.62</v>
      </c>
      <c r="D692" s="5"/>
      <c r="F692" s="53"/>
      <c r="G692" s="54"/>
    </row>
    <row r="693" spans="1:7">
      <c r="A693" s="30" t="s">
        <v>51</v>
      </c>
      <c r="B693" s="12"/>
      <c r="C693" s="52">
        <v>462.94</v>
      </c>
      <c r="D693" s="5"/>
      <c r="F693" s="55"/>
      <c r="G693" s="21"/>
    </row>
    <row r="694" spans="1:7">
      <c r="A694" s="30" t="s">
        <v>38</v>
      </c>
      <c r="B694" s="12"/>
      <c r="C694" s="56">
        <v>18336</v>
      </c>
      <c r="D694" s="5"/>
      <c r="F694" s="57"/>
      <c r="G694" s="54"/>
    </row>
    <row r="695" spans="1:7">
      <c r="A695" s="31" t="s">
        <v>22</v>
      </c>
      <c r="B695" s="12"/>
      <c r="C695" s="51">
        <v>0</v>
      </c>
      <c r="D695" s="5"/>
      <c r="F695" s="57"/>
      <c r="G695" s="54"/>
    </row>
    <row r="696" spans="1:7">
      <c r="A696" s="30" t="s">
        <v>47</v>
      </c>
      <c r="B696" s="12"/>
      <c r="C696" s="48">
        <v>497.08</v>
      </c>
      <c r="D696" s="5"/>
      <c r="F696" s="57"/>
      <c r="G696" s="54"/>
    </row>
    <row r="697" spans="1:7">
      <c r="A697" s="30" t="s">
        <v>34</v>
      </c>
      <c r="B697" s="12"/>
      <c r="C697" s="48">
        <f>314.8+'[1]тар. с площ.'!$K$1176</f>
        <v>3065.52</v>
      </c>
      <c r="D697" s="5"/>
      <c r="F697" s="58"/>
      <c r="G697" s="59"/>
    </row>
    <row r="698" spans="1:7">
      <c r="A698" s="30"/>
      <c r="B698" s="12"/>
      <c r="C698" s="51">
        <v>0</v>
      </c>
      <c r="D698" s="5"/>
      <c r="F698" s="57"/>
      <c r="G698" s="54"/>
    </row>
    <row r="699" spans="1:7">
      <c r="A699" s="38" t="s">
        <v>26</v>
      </c>
      <c r="B699" s="39"/>
      <c r="C699" s="51">
        <v>0</v>
      </c>
      <c r="D699" s="5"/>
      <c r="F699" s="57"/>
      <c r="G699" s="54"/>
    </row>
    <row r="700" spans="1:7">
      <c r="A700" s="30"/>
      <c r="B700" s="12"/>
      <c r="C700" s="51"/>
      <c r="D700" s="5"/>
      <c r="F700" s="60"/>
      <c r="G700" s="54"/>
    </row>
    <row r="701" spans="1:7">
      <c r="A701" s="30"/>
      <c r="B701" s="12"/>
      <c r="C701" s="5">
        <v>0</v>
      </c>
      <c r="D701" s="5"/>
      <c r="F701" s="22"/>
      <c r="G701" s="22"/>
    </row>
    <row r="702" spans="1:7">
      <c r="A702" s="32" t="s">
        <v>17</v>
      </c>
      <c r="B702" s="12"/>
      <c r="C702" s="7">
        <f>SUM(C688:C701)</f>
        <v>69279.320000000007</v>
      </c>
      <c r="D702" s="5"/>
      <c r="F702" s="22"/>
      <c r="G702" s="22"/>
    </row>
    <row r="703" spans="1:7">
      <c r="A703" s="22"/>
      <c r="B703" s="22"/>
      <c r="C703" s="22"/>
      <c r="D703" s="22"/>
      <c r="F703" s="22"/>
      <c r="G703" s="22"/>
    </row>
    <row r="704" spans="1:7">
      <c r="A704" t="s">
        <v>18</v>
      </c>
      <c r="F704" s="22"/>
      <c r="G704" s="22"/>
    </row>
    <row r="705" spans="1:4">
      <c r="A705" t="s">
        <v>19</v>
      </c>
      <c r="B705" t="s">
        <v>20</v>
      </c>
    </row>
    <row r="708" spans="1:4" ht="15.75">
      <c r="B708" s="1" t="s">
        <v>0</v>
      </c>
      <c r="C708" s="1"/>
    </row>
    <row r="709" spans="1:4">
      <c r="A709" s="2" t="s">
        <v>2</v>
      </c>
      <c r="B709" s="2"/>
      <c r="C709" s="2"/>
      <c r="D709" s="2"/>
    </row>
    <row r="710" spans="1:4">
      <c r="A710" s="2"/>
      <c r="B710" s="2" t="s">
        <v>3</v>
      </c>
      <c r="C710" s="2"/>
      <c r="D710" s="2"/>
    </row>
    <row r="711" spans="1:4">
      <c r="A711" t="s">
        <v>4</v>
      </c>
      <c r="B711" t="s">
        <v>30</v>
      </c>
      <c r="C711" s="4">
        <v>44</v>
      </c>
    </row>
    <row r="714" spans="1:4" ht="45">
      <c r="A714" s="5" t="s">
        <v>6</v>
      </c>
      <c r="B714" s="6" t="s">
        <v>7</v>
      </c>
      <c r="C714" s="6" t="s">
        <v>8</v>
      </c>
      <c r="D714" s="6" t="s">
        <v>9</v>
      </c>
    </row>
    <row r="715" spans="1:4">
      <c r="A715" s="7" t="s">
        <v>10</v>
      </c>
      <c r="B715" s="8">
        <f>70773.32+6300.02</f>
        <v>77073.340000000011</v>
      </c>
      <c r="C715" s="8">
        <v>66834.429999999993</v>
      </c>
      <c r="D715" s="5">
        <v>139757.62</v>
      </c>
    </row>
    <row r="716" spans="1:4">
      <c r="A716" s="10" t="s">
        <v>11</v>
      </c>
      <c r="B716" s="11"/>
      <c r="C716" s="12"/>
      <c r="D716" s="5">
        <f>B715-D715</f>
        <v>-62684.279999999984</v>
      </c>
    </row>
    <row r="718" spans="1:4" ht="45">
      <c r="A718" s="7" t="s">
        <v>12</v>
      </c>
      <c r="B718" s="7"/>
      <c r="C718" s="13" t="s">
        <v>13</v>
      </c>
      <c r="D718" s="7"/>
    </row>
    <row r="719" spans="1:4">
      <c r="A719" s="7" t="s">
        <v>14</v>
      </c>
      <c r="B719" s="5"/>
      <c r="C719" s="5">
        <v>0</v>
      </c>
      <c r="D719" s="5"/>
    </row>
    <row r="720" spans="1:4">
      <c r="A720" s="30" t="s">
        <v>15</v>
      </c>
      <c r="B720" s="12"/>
      <c r="C720" s="23">
        <v>1626.05</v>
      </c>
      <c r="D720" s="5"/>
    </row>
    <row r="721" spans="1:4">
      <c r="A721" s="30"/>
      <c r="B721" s="12"/>
      <c r="C721" s="44"/>
      <c r="D721" s="5"/>
    </row>
    <row r="722" spans="1:4">
      <c r="A722" s="7" t="s">
        <v>16</v>
      </c>
      <c r="B722" s="5"/>
      <c r="C722" s="44">
        <v>0</v>
      </c>
      <c r="D722" s="5"/>
    </row>
    <row r="723" spans="1:4">
      <c r="A723" s="30" t="s">
        <v>61</v>
      </c>
      <c r="B723" s="12"/>
      <c r="C723" s="23">
        <v>4677</v>
      </c>
      <c r="D723" s="5"/>
    </row>
    <row r="724" spans="1:4">
      <c r="A724" s="30" t="s">
        <v>62</v>
      </c>
      <c r="B724" s="12"/>
      <c r="C724" s="23">
        <v>7827.77</v>
      </c>
      <c r="D724" s="5"/>
    </row>
    <row r="725" spans="1:4">
      <c r="A725" s="30" t="s">
        <v>63</v>
      </c>
      <c r="B725" s="12"/>
      <c r="C725" s="23">
        <v>10618</v>
      </c>
      <c r="D725" s="5"/>
    </row>
    <row r="726" spans="1:4">
      <c r="A726" s="30" t="s">
        <v>64</v>
      </c>
      <c r="B726" s="12"/>
      <c r="C726" s="23">
        <v>114694</v>
      </c>
      <c r="D726" s="5"/>
    </row>
    <row r="727" spans="1:4">
      <c r="A727" s="30"/>
      <c r="B727" s="12"/>
      <c r="C727" s="44"/>
      <c r="D727" s="5"/>
    </row>
    <row r="728" spans="1:4">
      <c r="A728" s="31" t="s">
        <v>22</v>
      </c>
      <c r="B728" s="12"/>
      <c r="C728" s="44">
        <v>0</v>
      </c>
      <c r="D728" s="5"/>
    </row>
    <row r="729" spans="1:4">
      <c r="A729" s="30" t="s">
        <v>65</v>
      </c>
      <c r="B729" s="12"/>
      <c r="C729" s="23">
        <v>314.8</v>
      </c>
      <c r="D729" s="5"/>
    </row>
    <row r="730" spans="1:4">
      <c r="A730" s="30"/>
      <c r="B730" s="12"/>
      <c r="C730" s="5">
        <v>0</v>
      </c>
      <c r="D730" s="5"/>
    </row>
    <row r="731" spans="1:4">
      <c r="A731" s="32" t="s">
        <v>17</v>
      </c>
      <c r="B731" s="12"/>
      <c r="C731" s="7">
        <f>SUM(C719:C730)</f>
        <v>139757.62</v>
      </c>
      <c r="D731" s="5"/>
    </row>
    <row r="732" spans="1:4">
      <c r="A732" s="22"/>
      <c r="B732" s="22"/>
      <c r="C732" s="22"/>
      <c r="D732" s="22"/>
    </row>
    <row r="733" spans="1:4">
      <c r="A733" t="s">
        <v>18</v>
      </c>
    </row>
    <row r="735" spans="1:4">
      <c r="A735" t="s">
        <v>19</v>
      </c>
      <c r="B735" t="s">
        <v>20</v>
      </c>
    </row>
    <row r="737" spans="1:4" ht="15.75">
      <c r="B737" s="1" t="s">
        <v>0</v>
      </c>
    </row>
    <row r="738" spans="1:4" ht="15.75">
      <c r="B738" s="1" t="s">
        <v>1</v>
      </c>
      <c r="C738" s="1"/>
    </row>
    <row r="739" spans="1:4">
      <c r="A739" s="2" t="s">
        <v>2</v>
      </c>
      <c r="B739" s="2"/>
      <c r="C739" s="2"/>
      <c r="D739" s="2"/>
    </row>
    <row r="740" spans="1:4">
      <c r="A740" s="2"/>
      <c r="B740" s="2" t="s">
        <v>3</v>
      </c>
      <c r="C740" s="2"/>
      <c r="D740" s="2"/>
    </row>
    <row r="741" spans="1:4">
      <c r="A741" t="s">
        <v>4</v>
      </c>
      <c r="B741" t="s">
        <v>30</v>
      </c>
      <c r="C741" s="4">
        <v>70</v>
      </c>
    </row>
    <row r="744" spans="1:4" ht="45">
      <c r="A744" s="5" t="s">
        <v>6</v>
      </c>
      <c r="B744" s="6" t="s">
        <v>7</v>
      </c>
      <c r="C744" s="6" t="s">
        <v>8</v>
      </c>
      <c r="D744" s="6" t="s">
        <v>9</v>
      </c>
    </row>
    <row r="745" spans="1:4">
      <c r="A745" s="7" t="s">
        <v>10</v>
      </c>
      <c r="B745" s="8">
        <v>5540.94</v>
      </c>
      <c r="C745" s="8">
        <v>3787.73</v>
      </c>
      <c r="D745" s="9">
        <v>27827.469999999972</v>
      </c>
    </row>
    <row r="746" spans="1:4">
      <c r="A746" s="10" t="s">
        <v>45</v>
      </c>
      <c r="B746" s="11"/>
      <c r="C746" s="12"/>
      <c r="D746" s="5">
        <f>B745-D745</f>
        <v>-22286.529999999973</v>
      </c>
    </row>
    <row r="748" spans="1:4" ht="45">
      <c r="A748" s="7" t="s">
        <v>12</v>
      </c>
      <c r="B748" s="7"/>
      <c r="C748" s="13" t="s">
        <v>13</v>
      </c>
      <c r="D748" s="7"/>
    </row>
    <row r="749" spans="1:4">
      <c r="A749" s="7" t="s">
        <v>14</v>
      </c>
      <c r="B749" s="5"/>
      <c r="C749" s="5">
        <v>0</v>
      </c>
      <c r="D749" s="5"/>
    </row>
    <row r="750" spans="1:4">
      <c r="A750" s="30"/>
      <c r="B750" s="12"/>
      <c r="C750" s="5">
        <v>0</v>
      </c>
      <c r="D750" s="5"/>
    </row>
    <row r="751" spans="1:4">
      <c r="A751" s="30"/>
      <c r="B751" s="12"/>
      <c r="C751" s="5">
        <v>0</v>
      </c>
      <c r="D751" s="5"/>
    </row>
    <row r="752" spans="1:4">
      <c r="A752" s="7" t="s">
        <v>16</v>
      </c>
      <c r="B752" s="5"/>
      <c r="C752" s="5">
        <v>0</v>
      </c>
      <c r="D752" s="5"/>
    </row>
    <row r="753" spans="1:4">
      <c r="A753" s="30" t="s">
        <v>66</v>
      </c>
      <c r="B753" s="12"/>
      <c r="C753" s="23">
        <v>2148.17</v>
      </c>
      <c r="D753" s="5"/>
    </row>
    <row r="754" spans="1:4">
      <c r="A754" s="30" t="s">
        <v>38</v>
      </c>
      <c r="B754" s="12"/>
      <c r="C754" s="23">
        <v>4642</v>
      </c>
      <c r="D754" s="5"/>
    </row>
    <row r="755" spans="1:4">
      <c r="A755" s="30" t="s">
        <v>50</v>
      </c>
      <c r="B755" s="12"/>
      <c r="C755" s="23">
        <v>20396</v>
      </c>
      <c r="D755" s="5"/>
    </row>
    <row r="756" spans="1:4">
      <c r="A756" s="30" t="s">
        <v>67</v>
      </c>
      <c r="B756" s="12"/>
      <c r="C756" s="23">
        <v>641.29999999999995</v>
      </c>
      <c r="D756" s="5"/>
    </row>
    <row r="757" spans="1:4">
      <c r="A757" s="31" t="s">
        <v>22</v>
      </c>
      <c r="B757" s="12"/>
      <c r="C757" s="5">
        <v>0</v>
      </c>
      <c r="D757" s="5"/>
    </row>
    <row r="758" spans="1:4">
      <c r="A758" s="30"/>
      <c r="B758" s="12"/>
      <c r="C758" s="5"/>
      <c r="D758" s="5"/>
    </row>
    <row r="759" spans="1:4">
      <c r="A759" s="30"/>
      <c r="B759" s="12"/>
      <c r="C759" s="5"/>
      <c r="D759" s="5"/>
    </row>
    <row r="760" spans="1:4">
      <c r="A760" s="32" t="s">
        <v>17</v>
      </c>
      <c r="B760" s="12"/>
      <c r="C760" s="7">
        <f>SUM(C749:C759)</f>
        <v>27827.469999999998</v>
      </c>
      <c r="D760" s="5"/>
    </row>
    <row r="761" spans="1:4">
      <c r="A761" s="22"/>
      <c r="B761" s="22"/>
      <c r="C761" s="22"/>
      <c r="D761" s="22"/>
    </row>
    <row r="762" spans="1:4">
      <c r="A762" t="s">
        <v>18</v>
      </c>
    </row>
    <row r="764" spans="1:4">
      <c r="A764" t="s">
        <v>19</v>
      </c>
      <c r="B764" t="s">
        <v>20</v>
      </c>
    </row>
  </sheetData>
  <mergeCells count="275">
    <mergeCell ref="A756:B756"/>
    <mergeCell ref="A757:B757"/>
    <mergeCell ref="A758:B758"/>
    <mergeCell ref="A759:B759"/>
    <mergeCell ref="A760:B760"/>
    <mergeCell ref="A746:C746"/>
    <mergeCell ref="A750:B750"/>
    <mergeCell ref="A751:B751"/>
    <mergeCell ref="A753:B753"/>
    <mergeCell ref="A754:B754"/>
    <mergeCell ref="A755:B755"/>
    <mergeCell ref="A726:B726"/>
    <mergeCell ref="A727:B727"/>
    <mergeCell ref="A728:B728"/>
    <mergeCell ref="A729:B729"/>
    <mergeCell ref="A730:B730"/>
    <mergeCell ref="A731:B731"/>
    <mergeCell ref="A716:C716"/>
    <mergeCell ref="A720:B720"/>
    <mergeCell ref="A721:B721"/>
    <mergeCell ref="A723:B723"/>
    <mergeCell ref="A724:B724"/>
    <mergeCell ref="A725:B725"/>
    <mergeCell ref="A699:B699"/>
    <mergeCell ref="F699:G699"/>
    <mergeCell ref="A700:B700"/>
    <mergeCell ref="F700:G700"/>
    <mergeCell ref="A701:B701"/>
    <mergeCell ref="A702:B702"/>
    <mergeCell ref="A696:B696"/>
    <mergeCell ref="F696:G696"/>
    <mergeCell ref="A697:B697"/>
    <mergeCell ref="F697:G697"/>
    <mergeCell ref="A698:B698"/>
    <mergeCell ref="F698:G698"/>
    <mergeCell ref="F692:G692"/>
    <mergeCell ref="A693:B693"/>
    <mergeCell ref="A694:B694"/>
    <mergeCell ref="F694:G694"/>
    <mergeCell ref="A695:B695"/>
    <mergeCell ref="F695:G695"/>
    <mergeCell ref="A669:B669"/>
    <mergeCell ref="A670:B670"/>
    <mergeCell ref="A685:C685"/>
    <mergeCell ref="A689:B689"/>
    <mergeCell ref="A690:B690"/>
    <mergeCell ref="A692:B692"/>
    <mergeCell ref="A663:B663"/>
    <mergeCell ref="A664:B664"/>
    <mergeCell ref="A665:B665"/>
    <mergeCell ref="A666:B666"/>
    <mergeCell ref="A667:B667"/>
    <mergeCell ref="A668:B668"/>
    <mergeCell ref="A638:B638"/>
    <mergeCell ref="A654:C654"/>
    <mergeCell ref="A658:B658"/>
    <mergeCell ref="A659:B659"/>
    <mergeCell ref="A661:B661"/>
    <mergeCell ref="A662:B662"/>
    <mergeCell ref="A632:B632"/>
    <mergeCell ref="A633:B633"/>
    <mergeCell ref="A634:B634"/>
    <mergeCell ref="A635:B635"/>
    <mergeCell ref="A636:B636"/>
    <mergeCell ref="A637:B637"/>
    <mergeCell ref="A622:C622"/>
    <mergeCell ref="A626:B626"/>
    <mergeCell ref="A627:B627"/>
    <mergeCell ref="A629:B629"/>
    <mergeCell ref="A630:B630"/>
    <mergeCell ref="A631:B631"/>
    <mergeCell ref="A601:B601"/>
    <mergeCell ref="A602:B602"/>
    <mergeCell ref="A603:B603"/>
    <mergeCell ref="A604:B604"/>
    <mergeCell ref="A605:B605"/>
    <mergeCell ref="A606:B606"/>
    <mergeCell ref="A576:B576"/>
    <mergeCell ref="A577:B577"/>
    <mergeCell ref="A578:B578"/>
    <mergeCell ref="A594:C594"/>
    <mergeCell ref="A598:B598"/>
    <mergeCell ref="A599:B599"/>
    <mergeCell ref="A570:B570"/>
    <mergeCell ref="A571:B571"/>
    <mergeCell ref="A572:B572"/>
    <mergeCell ref="A573:B573"/>
    <mergeCell ref="A574:B574"/>
    <mergeCell ref="A575:B575"/>
    <mergeCell ref="A544:B544"/>
    <mergeCell ref="A561:C561"/>
    <mergeCell ref="A565:B565"/>
    <mergeCell ref="A566:B566"/>
    <mergeCell ref="A567:B567"/>
    <mergeCell ref="A569:B569"/>
    <mergeCell ref="A537:B537"/>
    <mergeCell ref="A539:B539"/>
    <mergeCell ref="A540:B540"/>
    <mergeCell ref="A541:B541"/>
    <mergeCell ref="A542:B542"/>
    <mergeCell ref="A543:B543"/>
    <mergeCell ref="A513:B513"/>
    <mergeCell ref="A514:B514"/>
    <mergeCell ref="A515:B515"/>
    <mergeCell ref="A516:B516"/>
    <mergeCell ref="A532:C532"/>
    <mergeCell ref="A536:B536"/>
    <mergeCell ref="A506:B506"/>
    <mergeCell ref="A507:B507"/>
    <mergeCell ref="A509:B509"/>
    <mergeCell ref="A510:B510"/>
    <mergeCell ref="A511:B511"/>
    <mergeCell ref="A512:B512"/>
    <mergeCell ref="A480:B480"/>
    <mergeCell ref="A481:B481"/>
    <mergeCell ref="A482:B482"/>
    <mergeCell ref="A483:B483"/>
    <mergeCell ref="A484:B484"/>
    <mergeCell ref="A502:C502"/>
    <mergeCell ref="A470:C470"/>
    <mergeCell ref="A474:B474"/>
    <mergeCell ref="A475:B475"/>
    <mergeCell ref="A477:B477"/>
    <mergeCell ref="A478:B478"/>
    <mergeCell ref="A479:B479"/>
    <mergeCell ref="A450:B450"/>
    <mergeCell ref="A451:B451"/>
    <mergeCell ref="A452:B452"/>
    <mergeCell ref="A453:B453"/>
    <mergeCell ref="A454:B454"/>
    <mergeCell ref="A455:B455"/>
    <mergeCell ref="A424:B424"/>
    <mergeCell ref="A425:B425"/>
    <mergeCell ref="A426:B426"/>
    <mergeCell ref="A443:C443"/>
    <mergeCell ref="A447:B447"/>
    <mergeCell ref="A448:B448"/>
    <mergeCell ref="A418:B418"/>
    <mergeCell ref="A419:B419"/>
    <mergeCell ref="A420:B420"/>
    <mergeCell ref="A421:B421"/>
    <mergeCell ref="A422:B422"/>
    <mergeCell ref="A423:B423"/>
    <mergeCell ref="A391:B391"/>
    <mergeCell ref="A392:B392"/>
    <mergeCell ref="A393:B393"/>
    <mergeCell ref="A411:C411"/>
    <mergeCell ref="A415:B415"/>
    <mergeCell ref="A416:B416"/>
    <mergeCell ref="A385:B385"/>
    <mergeCell ref="A386:B386"/>
    <mergeCell ref="A387:B387"/>
    <mergeCell ref="A388:B388"/>
    <mergeCell ref="A389:B389"/>
    <mergeCell ref="A390:B390"/>
    <mergeCell ref="A360:B360"/>
    <mergeCell ref="A361:B361"/>
    <mergeCell ref="A362:B362"/>
    <mergeCell ref="A378:C378"/>
    <mergeCell ref="A382:B382"/>
    <mergeCell ref="A383:B383"/>
    <mergeCell ref="A353:B353"/>
    <mergeCell ref="A355:B355"/>
    <mergeCell ref="A356:B356"/>
    <mergeCell ref="A357:B357"/>
    <mergeCell ref="A358:B358"/>
    <mergeCell ref="A359:B359"/>
    <mergeCell ref="A329:B329"/>
    <mergeCell ref="A330:B330"/>
    <mergeCell ref="A331:B331"/>
    <mergeCell ref="A332:B332"/>
    <mergeCell ref="A348:C348"/>
    <mergeCell ref="A352:B352"/>
    <mergeCell ref="A304:B304"/>
    <mergeCell ref="A320:C320"/>
    <mergeCell ref="A324:B324"/>
    <mergeCell ref="A325:B325"/>
    <mergeCell ref="A327:B327"/>
    <mergeCell ref="A328:B328"/>
    <mergeCell ref="A297:B297"/>
    <mergeCell ref="A299:B299"/>
    <mergeCell ref="A300:B300"/>
    <mergeCell ref="A301:B301"/>
    <mergeCell ref="A302:B302"/>
    <mergeCell ref="A303:B303"/>
    <mergeCell ref="A273:B273"/>
    <mergeCell ref="A274:B274"/>
    <mergeCell ref="A275:B275"/>
    <mergeCell ref="A276:B276"/>
    <mergeCell ref="A292:C292"/>
    <mergeCell ref="A296:B296"/>
    <mergeCell ref="A247:B247"/>
    <mergeCell ref="A264:C264"/>
    <mergeCell ref="A268:B268"/>
    <mergeCell ref="A269:B269"/>
    <mergeCell ref="A271:B271"/>
    <mergeCell ref="A272:B272"/>
    <mergeCell ref="A240:B240"/>
    <mergeCell ref="A242:B242"/>
    <mergeCell ref="A243:B243"/>
    <mergeCell ref="A244:B244"/>
    <mergeCell ref="A245:B245"/>
    <mergeCell ref="A246:B246"/>
    <mergeCell ref="A215:B215"/>
    <mergeCell ref="A216:B216"/>
    <mergeCell ref="A217:B217"/>
    <mergeCell ref="A218:B218"/>
    <mergeCell ref="A235:C235"/>
    <mergeCell ref="A239:B239"/>
    <mergeCell ref="A185:B185"/>
    <mergeCell ref="A206:C206"/>
    <mergeCell ref="A210:B210"/>
    <mergeCell ref="A211:B211"/>
    <mergeCell ref="A213:B213"/>
    <mergeCell ref="A214:B214"/>
    <mergeCell ref="A178:B178"/>
    <mergeCell ref="A180:B180"/>
    <mergeCell ref="A181:B181"/>
    <mergeCell ref="A182:B182"/>
    <mergeCell ref="A183:B183"/>
    <mergeCell ref="A184:B184"/>
    <mergeCell ref="A154:B154"/>
    <mergeCell ref="A155:B155"/>
    <mergeCell ref="A156:B156"/>
    <mergeCell ref="A157:B157"/>
    <mergeCell ref="A173:C173"/>
    <mergeCell ref="A177:B177"/>
    <mergeCell ref="A148:B148"/>
    <mergeCell ref="A149:B149"/>
    <mergeCell ref="A150:B150"/>
    <mergeCell ref="A151:B151"/>
    <mergeCell ref="A152:B152"/>
    <mergeCell ref="A153:B153"/>
    <mergeCell ref="A119:B119"/>
    <mergeCell ref="A120:B120"/>
    <mergeCell ref="A121:B121"/>
    <mergeCell ref="A141:C141"/>
    <mergeCell ref="A145:B145"/>
    <mergeCell ref="A146:B146"/>
    <mergeCell ref="A112:B112"/>
    <mergeCell ref="A113:B113"/>
    <mergeCell ref="A115:B115"/>
    <mergeCell ref="A116:B116"/>
    <mergeCell ref="A117:B117"/>
    <mergeCell ref="A118:B118"/>
    <mergeCell ref="A84:B84"/>
    <mergeCell ref="A85:B85"/>
    <mergeCell ref="A86:B86"/>
    <mergeCell ref="A87:B87"/>
    <mergeCell ref="A88:B88"/>
    <mergeCell ref="A108:C108"/>
    <mergeCell ref="A74:C74"/>
    <mergeCell ref="A78:B78"/>
    <mergeCell ref="A79:B79"/>
    <mergeCell ref="A81:B81"/>
    <mergeCell ref="A82:B82"/>
    <mergeCell ref="A83:B83"/>
    <mergeCell ref="A50:B50"/>
    <mergeCell ref="A51:B51"/>
    <mergeCell ref="A52:B52"/>
    <mergeCell ref="A53:B53"/>
    <mergeCell ref="A54:B54"/>
    <mergeCell ref="A55:B55"/>
    <mergeCell ref="A22:B22"/>
    <mergeCell ref="A23:B23"/>
    <mergeCell ref="A24:B24"/>
    <mergeCell ref="A43:C43"/>
    <mergeCell ref="A47:B47"/>
    <mergeCell ref="A48:B48"/>
    <mergeCell ref="A12:C12"/>
    <mergeCell ref="A16:B16"/>
    <mergeCell ref="A17:B17"/>
    <mergeCell ref="A19:B19"/>
    <mergeCell ref="A20:B20"/>
    <mergeCell ref="A21:B2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376"/>
  <sheetViews>
    <sheetView workbookViewId="0">
      <selection activeCell="G21" sqref="G21"/>
    </sheetView>
  </sheetViews>
  <sheetFormatPr defaultRowHeight="15"/>
  <cols>
    <col min="1" max="1" width="23.140625" customWidth="1"/>
    <col min="2" max="2" width="18.7109375" customWidth="1"/>
    <col min="3" max="3" width="17.42578125" customWidth="1"/>
    <col min="4" max="4" width="16.5703125" customWidth="1"/>
  </cols>
  <sheetData>
    <row r="3" spans="1:4" ht="15.75">
      <c r="B3" s="1" t="s">
        <v>0</v>
      </c>
      <c r="C3" s="1"/>
    </row>
    <row r="4" spans="1:4" ht="15.75">
      <c r="B4" s="1" t="s">
        <v>1</v>
      </c>
      <c r="C4" s="1"/>
    </row>
    <row r="5" spans="1:4">
      <c r="A5" s="2" t="s">
        <v>2</v>
      </c>
      <c r="B5" s="2"/>
      <c r="C5" s="2"/>
      <c r="D5" s="2"/>
    </row>
    <row r="6" spans="1:4">
      <c r="A6" s="2"/>
      <c r="B6" s="2" t="s">
        <v>68</v>
      </c>
      <c r="C6" s="2"/>
      <c r="D6" s="2"/>
    </row>
    <row r="7" spans="1:4">
      <c r="A7" t="s">
        <v>69</v>
      </c>
      <c r="B7" t="s">
        <v>30</v>
      </c>
      <c r="C7" s="4" t="s">
        <v>31</v>
      </c>
    </row>
    <row r="10" spans="1:4" ht="45">
      <c r="A10" s="5" t="s">
        <v>6</v>
      </c>
      <c r="B10" s="6" t="s">
        <v>7</v>
      </c>
      <c r="C10" s="6" t="s">
        <v>8</v>
      </c>
      <c r="D10" s="6" t="s">
        <v>9</v>
      </c>
    </row>
    <row r="11" spans="1:4">
      <c r="A11" s="7" t="s">
        <v>10</v>
      </c>
      <c r="B11" s="8">
        <v>24647.52</v>
      </c>
      <c r="C11" s="8">
        <v>24284.82</v>
      </c>
      <c r="D11" s="5">
        <v>0</v>
      </c>
    </row>
    <row r="12" spans="1:4">
      <c r="A12" s="10" t="s">
        <v>27</v>
      </c>
      <c r="B12" s="11"/>
      <c r="C12" s="12"/>
      <c r="D12" s="5">
        <f>B11-D11</f>
        <v>24647.52</v>
      </c>
    </row>
    <row r="13" spans="1:4" ht="45">
      <c r="A13" s="61" t="s">
        <v>12</v>
      </c>
      <c r="B13" s="12"/>
      <c r="C13" s="13" t="s">
        <v>13</v>
      </c>
      <c r="D13" s="7"/>
    </row>
    <row r="14" spans="1:4">
      <c r="A14" s="61" t="s">
        <v>14</v>
      </c>
      <c r="B14" s="12"/>
      <c r="C14" s="5">
        <v>0</v>
      </c>
      <c r="D14" s="5"/>
    </row>
    <row r="15" spans="1:4">
      <c r="A15" s="30"/>
      <c r="B15" s="12"/>
      <c r="C15" s="5"/>
      <c r="D15" s="5"/>
    </row>
    <row r="16" spans="1:4">
      <c r="A16" s="30"/>
      <c r="B16" s="12"/>
      <c r="C16" s="5">
        <v>0</v>
      </c>
      <c r="D16" s="5"/>
    </row>
    <row r="17" spans="1:4">
      <c r="A17" s="7" t="s">
        <v>16</v>
      </c>
      <c r="B17" s="5"/>
      <c r="C17" s="5">
        <v>0</v>
      </c>
      <c r="D17" s="5"/>
    </row>
    <row r="18" spans="1:4">
      <c r="A18" s="30"/>
      <c r="B18" s="12"/>
      <c r="C18" s="5"/>
      <c r="D18" s="5"/>
    </row>
    <row r="19" spans="1:4">
      <c r="A19" s="30"/>
      <c r="B19" s="12"/>
      <c r="C19" s="5"/>
      <c r="D19" s="5"/>
    </row>
    <row r="20" spans="1:4">
      <c r="A20" s="31" t="s">
        <v>22</v>
      </c>
      <c r="B20" s="12"/>
      <c r="C20" s="5">
        <v>0</v>
      </c>
      <c r="D20" s="5"/>
    </row>
    <row r="21" spans="1:4">
      <c r="A21" s="30"/>
      <c r="B21" s="12"/>
      <c r="C21" s="5"/>
      <c r="D21" s="5"/>
    </row>
    <row r="22" spans="1:4">
      <c r="A22" s="30"/>
      <c r="B22" s="12"/>
      <c r="C22" s="5"/>
      <c r="D22" s="5"/>
    </row>
    <row r="23" spans="1:4">
      <c r="A23" s="38" t="s">
        <v>26</v>
      </c>
      <c r="B23" s="39"/>
      <c r="C23" s="5">
        <v>0</v>
      </c>
      <c r="D23" s="5"/>
    </row>
    <row r="24" spans="1:4">
      <c r="A24" s="30"/>
      <c r="B24" s="12"/>
      <c r="C24" s="5"/>
      <c r="D24" s="5"/>
    </row>
    <row r="25" spans="1:4">
      <c r="A25" s="32" t="s">
        <v>17</v>
      </c>
      <c r="B25" s="12"/>
      <c r="C25" s="7">
        <f>SUM(C14:C24)</f>
        <v>0</v>
      </c>
      <c r="D25" s="5"/>
    </row>
    <row r="26" spans="1:4">
      <c r="A26" s="22"/>
      <c r="B26" s="22"/>
      <c r="C26" s="22"/>
      <c r="D26" s="22"/>
    </row>
    <row r="27" spans="1:4">
      <c r="A27" t="s">
        <v>18</v>
      </c>
    </row>
    <row r="28" spans="1:4">
      <c r="A28" t="s">
        <v>19</v>
      </c>
      <c r="B28" t="s">
        <v>20</v>
      </c>
    </row>
    <row r="29" spans="1:4" ht="15.75">
      <c r="B29" s="1" t="s">
        <v>0</v>
      </c>
    </row>
    <row r="30" spans="1:4" ht="15.75">
      <c r="B30" s="1" t="s">
        <v>1</v>
      </c>
      <c r="C30" s="1"/>
    </row>
    <row r="31" spans="1:4">
      <c r="A31" s="2" t="s">
        <v>2</v>
      </c>
      <c r="B31" s="2"/>
      <c r="C31" s="2"/>
      <c r="D31" s="2"/>
    </row>
    <row r="32" spans="1:4">
      <c r="A32" s="2"/>
      <c r="B32" s="2" t="s">
        <v>68</v>
      </c>
      <c r="C32" s="2"/>
      <c r="D32" s="2"/>
    </row>
    <row r="33" spans="1:4">
      <c r="A33" t="s">
        <v>69</v>
      </c>
      <c r="B33" t="s">
        <v>30</v>
      </c>
      <c r="C33" s="4">
        <v>2</v>
      </c>
    </row>
    <row r="36" spans="1:4" ht="45">
      <c r="A36" s="5" t="s">
        <v>6</v>
      </c>
      <c r="B36" s="6" t="s">
        <v>7</v>
      </c>
      <c r="C36" s="6" t="s">
        <v>8</v>
      </c>
      <c r="D36" s="6" t="s">
        <v>9</v>
      </c>
    </row>
    <row r="37" spans="1:4">
      <c r="A37" s="7" t="s">
        <v>10</v>
      </c>
      <c r="B37" s="8">
        <v>23983.5</v>
      </c>
      <c r="C37" s="8">
        <v>24151.29</v>
      </c>
      <c r="D37" s="5">
        <v>13837.999999999996</v>
      </c>
    </row>
    <row r="38" spans="1:4">
      <c r="A38" s="10" t="s">
        <v>11</v>
      </c>
      <c r="B38" s="11"/>
      <c r="C38" s="12"/>
      <c r="D38" s="5">
        <f>B37-D37</f>
        <v>10145.500000000004</v>
      </c>
    </row>
    <row r="40" spans="1:4" ht="45">
      <c r="A40" s="61" t="s">
        <v>12</v>
      </c>
      <c r="B40" s="12"/>
      <c r="C40" s="13" t="s">
        <v>13</v>
      </c>
      <c r="D40" s="7"/>
    </row>
    <row r="41" spans="1:4">
      <c r="A41" s="61" t="s">
        <v>14</v>
      </c>
      <c r="B41" s="12"/>
      <c r="C41" s="5">
        <v>0</v>
      </c>
      <c r="D41" s="5"/>
    </row>
    <row r="42" spans="1:4">
      <c r="A42" s="30" t="s">
        <v>59</v>
      </c>
      <c r="B42" s="42"/>
      <c r="C42" s="62">
        <v>4816.92</v>
      </c>
      <c r="D42" s="5"/>
    </row>
    <row r="43" spans="1:4">
      <c r="A43" s="30" t="s">
        <v>15</v>
      </c>
      <c r="B43" s="42"/>
      <c r="C43" s="62">
        <v>5057.66</v>
      </c>
      <c r="D43" s="5"/>
    </row>
    <row r="44" spans="1:4">
      <c r="A44" s="30" t="s">
        <v>70</v>
      </c>
      <c r="B44" s="42"/>
      <c r="C44" s="62">
        <v>2170</v>
      </c>
      <c r="D44" s="5"/>
    </row>
    <row r="45" spans="1:4">
      <c r="A45" s="30" t="s">
        <v>71</v>
      </c>
      <c r="B45" s="42"/>
      <c r="C45" s="23">
        <v>1478.62</v>
      </c>
      <c r="D45" s="5"/>
    </row>
    <row r="46" spans="1:4">
      <c r="A46" s="7" t="s">
        <v>16</v>
      </c>
      <c r="B46" s="5"/>
      <c r="C46" s="44">
        <v>0</v>
      </c>
      <c r="D46" s="5"/>
    </row>
    <row r="47" spans="1:4">
      <c r="A47" s="30"/>
      <c r="B47" s="12"/>
      <c r="C47" s="44"/>
      <c r="D47" s="5"/>
    </row>
    <row r="48" spans="1:4">
      <c r="A48" s="30"/>
      <c r="B48" s="12"/>
      <c r="C48" s="44"/>
      <c r="D48" s="5"/>
    </row>
    <row r="49" spans="1:4">
      <c r="A49" s="31" t="s">
        <v>22</v>
      </c>
      <c r="B49" s="12"/>
      <c r="C49" s="44">
        <v>0</v>
      </c>
      <c r="D49" s="5"/>
    </row>
    <row r="50" spans="1:4">
      <c r="A50" s="30" t="s">
        <v>60</v>
      </c>
      <c r="B50" s="12"/>
      <c r="C50" s="23">
        <v>314.8</v>
      </c>
      <c r="D50" s="5"/>
    </row>
    <row r="51" spans="1:4">
      <c r="A51" s="30"/>
      <c r="B51" s="12"/>
      <c r="C51" s="5"/>
      <c r="D51" s="5"/>
    </row>
    <row r="52" spans="1:4">
      <c r="A52" s="38" t="s">
        <v>26</v>
      </c>
      <c r="B52" s="39"/>
      <c r="C52" s="5">
        <v>0</v>
      </c>
      <c r="D52" s="5"/>
    </row>
    <row r="53" spans="1:4">
      <c r="A53" s="30"/>
      <c r="B53" s="12"/>
      <c r="C53" s="5"/>
      <c r="D53" s="5"/>
    </row>
    <row r="54" spans="1:4">
      <c r="A54" s="32" t="s">
        <v>17</v>
      </c>
      <c r="B54" s="12"/>
      <c r="C54" s="7">
        <f>SUM(C41:C53)</f>
        <v>13838</v>
      </c>
      <c r="D54" s="5"/>
    </row>
    <row r="55" spans="1:4">
      <c r="A55" s="22"/>
      <c r="B55" s="22"/>
      <c r="C55" s="22"/>
      <c r="D55" s="22"/>
    </row>
    <row r="56" spans="1:4">
      <c r="A56" t="s">
        <v>18</v>
      </c>
    </row>
    <row r="57" spans="1:4">
      <c r="A57" t="s">
        <v>19</v>
      </c>
      <c r="B57" t="s">
        <v>20</v>
      </c>
    </row>
    <row r="58" spans="1:4" ht="15.75">
      <c r="B58" s="1" t="s">
        <v>0</v>
      </c>
    </row>
    <row r="59" spans="1:4" ht="15.75">
      <c r="B59" s="1" t="s">
        <v>1</v>
      </c>
      <c r="C59" s="1"/>
    </row>
    <row r="60" spans="1:4">
      <c r="A60" s="2" t="s">
        <v>2</v>
      </c>
      <c r="B60" s="2"/>
      <c r="C60" s="2"/>
      <c r="D60" s="2"/>
    </row>
    <row r="61" spans="1:4">
      <c r="A61" s="2"/>
      <c r="B61" s="2" t="s">
        <v>68</v>
      </c>
      <c r="C61" s="2"/>
      <c r="D61" s="2"/>
    </row>
    <row r="62" spans="1:4">
      <c r="A62" t="s">
        <v>69</v>
      </c>
      <c r="B62" t="s">
        <v>30</v>
      </c>
      <c r="C62" s="4">
        <v>3</v>
      </c>
    </row>
    <row r="65" spans="1:4" ht="45">
      <c r="A65" s="5" t="s">
        <v>6</v>
      </c>
      <c r="B65" s="6" t="s">
        <v>7</v>
      </c>
      <c r="C65" s="6" t="s">
        <v>8</v>
      </c>
      <c r="D65" s="6" t="s">
        <v>9</v>
      </c>
    </row>
    <row r="66" spans="1:4">
      <c r="A66" s="7" t="s">
        <v>10</v>
      </c>
      <c r="B66" s="8">
        <v>18724.740000000002</v>
      </c>
      <c r="C66" s="8">
        <v>21683.01</v>
      </c>
      <c r="D66" s="5">
        <v>121158.82999999999</v>
      </c>
    </row>
    <row r="67" spans="1:4">
      <c r="A67" s="10" t="s">
        <v>21</v>
      </c>
      <c r="B67" s="11"/>
      <c r="C67" s="12"/>
      <c r="D67" s="5">
        <f>B66-D66</f>
        <v>-102434.08999999998</v>
      </c>
    </row>
    <row r="69" spans="1:4" ht="45">
      <c r="A69" s="61" t="s">
        <v>12</v>
      </c>
      <c r="B69" s="12"/>
      <c r="C69" s="13" t="s">
        <v>13</v>
      </c>
      <c r="D69" s="7"/>
    </row>
    <row r="70" spans="1:4">
      <c r="A70" s="61" t="s">
        <v>14</v>
      </c>
      <c r="B70" s="12"/>
      <c r="C70" s="5">
        <v>0</v>
      </c>
      <c r="D70" s="5"/>
    </row>
    <row r="71" spans="1:4">
      <c r="A71" s="30" t="s">
        <v>72</v>
      </c>
      <c r="B71" s="42"/>
      <c r="C71" s="23">
        <v>4560.83</v>
      </c>
      <c r="D71" s="5"/>
    </row>
    <row r="72" spans="1:4">
      <c r="A72" s="30"/>
      <c r="B72" s="42"/>
      <c r="C72" s="44"/>
      <c r="D72" s="5"/>
    </row>
    <row r="73" spans="1:4">
      <c r="A73" s="7" t="s">
        <v>16</v>
      </c>
      <c r="B73" s="5"/>
      <c r="C73" s="44">
        <v>0</v>
      </c>
      <c r="D73" s="5"/>
    </row>
    <row r="74" spans="1:4">
      <c r="A74" s="30" t="s">
        <v>73</v>
      </c>
      <c r="B74" s="12"/>
      <c r="C74" s="62">
        <v>15100</v>
      </c>
      <c r="D74" s="5"/>
    </row>
    <row r="75" spans="1:4">
      <c r="A75" s="30" t="s">
        <v>74</v>
      </c>
      <c r="B75" s="12"/>
      <c r="C75" s="62">
        <v>32464</v>
      </c>
      <c r="D75" s="5"/>
    </row>
    <row r="76" spans="1:4">
      <c r="A76" s="30" t="s">
        <v>75</v>
      </c>
      <c r="B76" s="12"/>
      <c r="C76" s="62">
        <v>53271</v>
      </c>
      <c r="D76" s="5"/>
    </row>
    <row r="77" spans="1:4">
      <c r="A77" s="30" t="s">
        <v>76</v>
      </c>
      <c r="B77" s="12"/>
      <c r="C77" s="23">
        <v>15763</v>
      </c>
      <c r="D77" s="5"/>
    </row>
    <row r="78" spans="1:4">
      <c r="A78" s="30"/>
      <c r="B78" s="12"/>
      <c r="C78" s="5"/>
      <c r="D78" s="5"/>
    </row>
    <row r="79" spans="1:4">
      <c r="A79" s="31" t="s">
        <v>22</v>
      </c>
      <c r="B79" s="12"/>
      <c r="C79" s="5">
        <v>0</v>
      </c>
      <c r="D79" s="5"/>
    </row>
    <row r="80" spans="1:4">
      <c r="C80" s="5"/>
      <c r="D80" s="5"/>
    </row>
    <row r="81" spans="1:4">
      <c r="A81" s="38" t="s">
        <v>26</v>
      </c>
      <c r="B81" s="39"/>
      <c r="C81" s="5">
        <v>0</v>
      </c>
      <c r="D81" s="5"/>
    </row>
    <row r="82" spans="1:4">
      <c r="A82" s="30"/>
      <c r="B82" s="12"/>
      <c r="C82" s="5"/>
      <c r="D82" s="5"/>
    </row>
    <row r="83" spans="1:4">
      <c r="A83" s="32" t="s">
        <v>17</v>
      </c>
      <c r="B83" s="12"/>
      <c r="C83" s="7">
        <f>SUM(C70:C82)</f>
        <v>121158.83</v>
      </c>
      <c r="D83" s="5"/>
    </row>
    <row r="84" spans="1:4">
      <c r="A84" s="22"/>
      <c r="B84" s="22"/>
      <c r="C84" s="22"/>
      <c r="D84" s="22"/>
    </row>
    <row r="85" spans="1:4">
      <c r="A85" t="s">
        <v>18</v>
      </c>
    </row>
    <row r="86" spans="1:4">
      <c r="A86" t="s">
        <v>19</v>
      </c>
      <c r="B86" t="s">
        <v>20</v>
      </c>
    </row>
    <row r="90" spans="1:4" ht="15.75">
      <c r="B90" s="1" t="s">
        <v>0</v>
      </c>
      <c r="C90" s="1"/>
    </row>
    <row r="91" spans="1:4" ht="15.75">
      <c r="B91" s="1" t="s">
        <v>1</v>
      </c>
      <c r="C91" s="1"/>
    </row>
    <row r="92" spans="1:4">
      <c r="A92" s="2" t="s">
        <v>2</v>
      </c>
      <c r="B92" s="2"/>
      <c r="C92" s="2"/>
      <c r="D92" s="2"/>
    </row>
    <row r="93" spans="1:4">
      <c r="A93" s="2"/>
      <c r="B93" s="2" t="s">
        <v>68</v>
      </c>
      <c r="C93" s="2"/>
      <c r="D93" s="2"/>
    </row>
    <row r="94" spans="1:4">
      <c r="A94" t="s">
        <v>69</v>
      </c>
      <c r="B94" t="s">
        <v>30</v>
      </c>
      <c r="C94" s="4">
        <v>4</v>
      </c>
    </row>
    <row r="97" spans="1:4" ht="45">
      <c r="A97" s="5" t="s">
        <v>6</v>
      </c>
      <c r="B97" s="6" t="s">
        <v>7</v>
      </c>
      <c r="C97" s="6" t="s">
        <v>8</v>
      </c>
      <c r="D97" s="6" t="s">
        <v>9</v>
      </c>
    </row>
    <row r="98" spans="1:4">
      <c r="A98" s="7" t="s">
        <v>10</v>
      </c>
      <c r="B98" s="8">
        <v>40575.96</v>
      </c>
      <c r="C98" s="8">
        <v>40380.61</v>
      </c>
      <c r="D98" s="5">
        <v>8915.1900000000023</v>
      </c>
    </row>
    <row r="99" spans="1:4">
      <c r="A99" s="10" t="s">
        <v>11</v>
      </c>
      <c r="B99" s="11"/>
      <c r="C99" s="12"/>
      <c r="D99" s="5">
        <f>B98-D98</f>
        <v>31660.769999999997</v>
      </c>
    </row>
    <row r="101" spans="1:4" ht="45">
      <c r="A101" s="61" t="s">
        <v>12</v>
      </c>
      <c r="B101" s="12"/>
      <c r="C101" s="13" t="s">
        <v>13</v>
      </c>
      <c r="D101" s="7"/>
    </row>
    <row r="102" spans="1:4">
      <c r="A102" s="61" t="s">
        <v>14</v>
      </c>
      <c r="B102" s="12"/>
      <c r="C102" s="5">
        <v>0</v>
      </c>
      <c r="D102" s="5"/>
    </row>
    <row r="103" spans="1:4">
      <c r="A103" s="30" t="s">
        <v>77</v>
      </c>
      <c r="B103" s="12"/>
      <c r="C103" s="23">
        <v>7475.33</v>
      </c>
      <c r="D103" s="5"/>
    </row>
    <row r="104" spans="1:4">
      <c r="A104" s="30"/>
      <c r="B104" s="12"/>
      <c r="C104" s="44">
        <v>0</v>
      </c>
      <c r="D104" s="5"/>
    </row>
    <row r="105" spans="1:4">
      <c r="A105" s="7" t="s">
        <v>16</v>
      </c>
      <c r="B105" s="5"/>
      <c r="C105" s="44">
        <v>0</v>
      </c>
      <c r="D105" s="5"/>
    </row>
    <row r="106" spans="1:4">
      <c r="A106" s="30"/>
      <c r="B106" s="12"/>
      <c r="C106" s="44"/>
      <c r="D106" s="5"/>
    </row>
    <row r="107" spans="1:4">
      <c r="A107" s="30"/>
      <c r="B107" s="12"/>
      <c r="C107" s="44"/>
      <c r="D107" s="5"/>
    </row>
    <row r="108" spans="1:4">
      <c r="A108" s="31" t="s">
        <v>22</v>
      </c>
      <c r="B108" s="12"/>
      <c r="C108" s="44">
        <v>0</v>
      </c>
      <c r="D108" s="5"/>
    </row>
    <row r="109" spans="1:4">
      <c r="A109" s="30" t="s">
        <v>24</v>
      </c>
      <c r="B109" s="12"/>
      <c r="C109" s="23">
        <v>1125.06</v>
      </c>
      <c r="D109" s="5"/>
    </row>
    <row r="110" spans="1:4">
      <c r="A110" s="30" t="s">
        <v>60</v>
      </c>
      <c r="B110" s="12"/>
      <c r="C110" s="23">
        <v>314.8</v>
      </c>
      <c r="D110" s="5"/>
    </row>
    <row r="111" spans="1:4">
      <c r="A111" s="38" t="s">
        <v>26</v>
      </c>
      <c r="B111" s="39"/>
      <c r="C111" s="5">
        <v>0</v>
      </c>
      <c r="D111" s="5"/>
    </row>
    <row r="112" spans="1:4">
      <c r="A112" s="30"/>
      <c r="B112" s="12"/>
      <c r="C112" s="5"/>
      <c r="D112" s="5"/>
    </row>
    <row r="113" spans="1:4">
      <c r="A113" s="32" t="s">
        <v>17</v>
      </c>
      <c r="B113" s="12"/>
      <c r="C113" s="7">
        <f>SUM(C102:C112)</f>
        <v>8915.1899999999987</v>
      </c>
      <c r="D113" s="5"/>
    </row>
    <row r="114" spans="1:4">
      <c r="A114" s="22"/>
      <c r="B114" s="22"/>
      <c r="C114" s="22"/>
      <c r="D114" s="22"/>
    </row>
    <row r="115" spans="1:4">
      <c r="A115" t="s">
        <v>18</v>
      </c>
    </row>
    <row r="116" spans="1:4">
      <c r="A116" t="s">
        <v>19</v>
      </c>
      <c r="B116" t="s">
        <v>20</v>
      </c>
    </row>
    <row r="117" spans="1:4" ht="15.75">
      <c r="B117" s="1" t="s">
        <v>0</v>
      </c>
      <c r="C117" s="1"/>
    </row>
    <row r="118" spans="1:4" ht="15.75">
      <c r="B118" s="1" t="s">
        <v>1</v>
      </c>
      <c r="C118" s="1"/>
    </row>
    <row r="119" spans="1:4">
      <c r="A119" s="2" t="s">
        <v>2</v>
      </c>
      <c r="B119" s="2"/>
      <c r="C119" s="2"/>
      <c r="D119" s="2"/>
    </row>
    <row r="120" spans="1:4">
      <c r="A120" s="2"/>
      <c r="B120" s="2" t="s">
        <v>68</v>
      </c>
      <c r="C120" s="2"/>
      <c r="D120" s="2"/>
    </row>
    <row r="121" spans="1:4">
      <c r="A121" t="s">
        <v>69</v>
      </c>
      <c r="B121" t="s">
        <v>30</v>
      </c>
      <c r="C121" s="4">
        <v>5</v>
      </c>
    </row>
    <row r="124" spans="1:4" ht="45">
      <c r="A124" s="5" t="s">
        <v>6</v>
      </c>
      <c r="B124" s="6" t="s">
        <v>7</v>
      </c>
      <c r="C124" s="6" t="s">
        <v>8</v>
      </c>
      <c r="D124" s="6" t="s">
        <v>9</v>
      </c>
    </row>
    <row r="125" spans="1:4">
      <c r="A125" s="7" t="s">
        <v>10</v>
      </c>
      <c r="B125" s="8">
        <v>31881.06</v>
      </c>
      <c r="C125" s="8">
        <v>31308.63</v>
      </c>
      <c r="D125" s="5">
        <v>3057.4499999999971</v>
      </c>
    </row>
    <row r="126" spans="1:4">
      <c r="A126" s="10" t="s">
        <v>21</v>
      </c>
      <c r="B126" s="11"/>
      <c r="C126" s="12"/>
      <c r="D126" s="5">
        <f>B125-D125</f>
        <v>28823.610000000004</v>
      </c>
    </row>
    <row r="128" spans="1:4" ht="45">
      <c r="A128" s="61" t="s">
        <v>12</v>
      </c>
      <c r="B128" s="12"/>
      <c r="C128" s="13" t="s">
        <v>13</v>
      </c>
      <c r="D128" s="7"/>
    </row>
    <row r="129" spans="1:4">
      <c r="A129" s="61" t="s">
        <v>14</v>
      </c>
      <c r="B129" s="12"/>
      <c r="C129" s="44">
        <v>0</v>
      </c>
      <c r="D129" s="5"/>
    </row>
    <row r="130" spans="1:4">
      <c r="A130" s="30" t="s">
        <v>15</v>
      </c>
      <c r="B130" s="12"/>
      <c r="C130" s="63">
        <v>1685.89</v>
      </c>
      <c r="D130" s="5"/>
    </row>
    <row r="131" spans="1:4">
      <c r="A131" s="30"/>
      <c r="B131" s="12"/>
      <c r="C131" s="44">
        <v>0</v>
      </c>
      <c r="D131" s="5"/>
    </row>
    <row r="132" spans="1:4">
      <c r="A132" s="7" t="s">
        <v>16</v>
      </c>
      <c r="B132" s="5"/>
      <c r="C132" s="44">
        <v>0</v>
      </c>
      <c r="D132" s="5"/>
    </row>
    <row r="133" spans="1:4">
      <c r="A133" s="30"/>
      <c r="B133" s="12"/>
      <c r="C133" s="44"/>
      <c r="D133" s="5"/>
    </row>
    <row r="134" spans="1:4">
      <c r="A134" s="30"/>
      <c r="B134" s="12"/>
      <c r="C134" s="44"/>
      <c r="D134" s="5"/>
    </row>
    <row r="135" spans="1:4">
      <c r="A135" s="30"/>
      <c r="B135" s="12"/>
      <c r="C135" s="44"/>
      <c r="D135" s="5"/>
    </row>
    <row r="136" spans="1:4">
      <c r="A136" s="30"/>
      <c r="B136" s="12"/>
      <c r="C136" s="44"/>
      <c r="D136" s="5"/>
    </row>
    <row r="137" spans="1:4">
      <c r="A137" s="30"/>
      <c r="B137" s="12"/>
      <c r="C137" s="44"/>
      <c r="D137" s="5"/>
    </row>
    <row r="138" spans="1:4">
      <c r="A138" s="40"/>
      <c r="B138" s="64"/>
      <c r="C138" s="44"/>
      <c r="D138" s="5"/>
    </row>
    <row r="139" spans="1:4">
      <c r="A139" s="31" t="s">
        <v>22</v>
      </c>
      <c r="B139" s="12"/>
      <c r="C139" s="44">
        <v>0</v>
      </c>
      <c r="D139" s="5"/>
    </row>
    <row r="140" spans="1:4">
      <c r="A140" s="30" t="s">
        <v>78</v>
      </c>
      <c r="B140" s="12"/>
      <c r="C140" s="63">
        <v>1371.56</v>
      </c>
      <c r="D140" s="5"/>
    </row>
    <row r="141" spans="1:4">
      <c r="A141" s="30"/>
      <c r="B141" s="12"/>
      <c r="C141" s="44"/>
      <c r="D141" s="5"/>
    </row>
    <row r="142" spans="1:4">
      <c r="A142" s="38" t="s">
        <v>26</v>
      </c>
      <c r="B142" s="39"/>
      <c r="C142" s="44">
        <v>0</v>
      </c>
      <c r="D142" s="5"/>
    </row>
    <row r="143" spans="1:4">
      <c r="A143" s="30"/>
      <c r="B143" s="12"/>
      <c r="C143" s="5"/>
      <c r="D143" s="5"/>
    </row>
    <row r="144" spans="1:4">
      <c r="A144" s="32" t="s">
        <v>17</v>
      </c>
      <c r="B144" s="12"/>
      <c r="C144" s="7">
        <f>SUM(C129:C143)</f>
        <v>3057.45</v>
      </c>
      <c r="D144" s="5"/>
    </row>
    <row r="145" spans="1:4">
      <c r="A145" s="22"/>
      <c r="B145" s="22"/>
      <c r="C145" s="22"/>
      <c r="D145" s="22"/>
    </row>
    <row r="146" spans="1:4">
      <c r="A146" t="s">
        <v>18</v>
      </c>
    </row>
    <row r="147" spans="1:4">
      <c r="A147" t="s">
        <v>19</v>
      </c>
      <c r="B147" t="s">
        <v>20</v>
      </c>
    </row>
    <row r="151" spans="1:4" ht="15.75">
      <c r="B151" s="1" t="s">
        <v>0</v>
      </c>
      <c r="C151" s="1"/>
    </row>
    <row r="152" spans="1:4" ht="15.75">
      <c r="B152" s="1" t="s">
        <v>1</v>
      </c>
      <c r="C152" s="1"/>
    </row>
    <row r="153" spans="1:4">
      <c r="A153" s="2" t="s">
        <v>2</v>
      </c>
      <c r="B153" s="2"/>
      <c r="C153" s="2"/>
      <c r="D153" s="2"/>
    </row>
    <row r="154" spans="1:4">
      <c r="A154" s="2"/>
      <c r="B154" s="2" t="s">
        <v>68</v>
      </c>
      <c r="C154" s="2"/>
      <c r="D154" s="2"/>
    </row>
    <row r="155" spans="1:4">
      <c r="A155" t="s">
        <v>69</v>
      </c>
      <c r="B155" t="s">
        <v>30</v>
      </c>
      <c r="C155" s="4">
        <v>7</v>
      </c>
    </row>
    <row r="158" spans="1:4" ht="45">
      <c r="A158" s="5" t="s">
        <v>6</v>
      </c>
      <c r="B158" s="6" t="s">
        <v>7</v>
      </c>
      <c r="C158" s="6" t="s">
        <v>8</v>
      </c>
      <c r="D158" s="6" t="s">
        <v>9</v>
      </c>
    </row>
    <row r="159" spans="1:4">
      <c r="A159" s="7" t="s">
        <v>10</v>
      </c>
      <c r="B159" s="5">
        <v>0</v>
      </c>
      <c r="C159" s="5">
        <v>0</v>
      </c>
      <c r="D159" s="5">
        <v>18217.89</v>
      </c>
    </row>
    <row r="160" spans="1:4">
      <c r="A160" s="10" t="s">
        <v>29</v>
      </c>
      <c r="B160" s="11"/>
      <c r="C160" s="12"/>
      <c r="D160" s="5">
        <f>B159-D159</f>
        <v>-18217.89</v>
      </c>
    </row>
    <row r="162" spans="1:4" ht="45">
      <c r="A162" s="61" t="s">
        <v>12</v>
      </c>
      <c r="B162" s="12"/>
      <c r="C162" s="13" t="s">
        <v>13</v>
      </c>
      <c r="D162" s="7"/>
    </row>
    <row r="163" spans="1:4">
      <c r="A163" s="61" t="s">
        <v>14</v>
      </c>
      <c r="B163" s="12"/>
      <c r="C163" s="5">
        <v>0</v>
      </c>
      <c r="D163" s="5"/>
    </row>
    <row r="164" spans="1:4">
      <c r="A164" s="30" t="s">
        <v>15</v>
      </c>
      <c r="B164" s="12"/>
      <c r="C164" s="5">
        <f>'[1]тар. с площ.'!$K$1076+'[1]тар. с площ.'!$K$1077</f>
        <v>14301.42</v>
      </c>
      <c r="D164" s="5"/>
    </row>
    <row r="165" spans="1:4">
      <c r="A165" s="30"/>
      <c r="B165" s="12"/>
      <c r="C165" s="5"/>
      <c r="D165" s="5"/>
    </row>
    <row r="166" spans="1:4">
      <c r="A166" s="7" t="s">
        <v>16</v>
      </c>
      <c r="B166" s="5"/>
      <c r="C166" s="44">
        <v>0</v>
      </c>
      <c r="D166" s="5"/>
    </row>
    <row r="167" spans="1:4">
      <c r="A167" s="30" t="s">
        <v>79</v>
      </c>
      <c r="B167" s="12"/>
      <c r="C167" s="47">
        <v>3685</v>
      </c>
      <c r="D167" s="5"/>
    </row>
    <row r="168" spans="1:4">
      <c r="A168" s="30" t="s">
        <v>51</v>
      </c>
      <c r="B168" s="12"/>
      <c r="C168" s="47">
        <v>231.47</v>
      </c>
      <c r="D168" s="5"/>
    </row>
    <row r="169" spans="1:4">
      <c r="A169" s="31" t="s">
        <v>22</v>
      </c>
      <c r="B169" s="12"/>
      <c r="C169" s="5">
        <v>0</v>
      </c>
      <c r="D169" s="5"/>
    </row>
    <row r="170" spans="1:4">
      <c r="A170" s="30"/>
      <c r="B170" s="12"/>
      <c r="C170" s="5"/>
      <c r="D170" s="5"/>
    </row>
    <row r="171" spans="1:4">
      <c r="A171" s="30"/>
      <c r="B171" s="12"/>
      <c r="C171" s="5"/>
      <c r="D171" s="5"/>
    </row>
    <row r="172" spans="1:4">
      <c r="A172" s="38" t="s">
        <v>26</v>
      </c>
      <c r="B172" s="39"/>
      <c r="C172" s="5">
        <v>0</v>
      </c>
      <c r="D172" s="5"/>
    </row>
    <row r="173" spans="1:4">
      <c r="A173" s="30"/>
      <c r="B173" s="12"/>
      <c r="C173" s="5"/>
      <c r="D173" s="5"/>
    </row>
    <row r="174" spans="1:4">
      <c r="A174" s="32" t="s">
        <v>17</v>
      </c>
      <c r="B174" s="12"/>
      <c r="C174" s="7">
        <f>SUM(C163:C173)</f>
        <v>18217.89</v>
      </c>
      <c r="D174" s="5"/>
    </row>
    <row r="175" spans="1:4">
      <c r="A175" s="22"/>
      <c r="B175" s="22"/>
      <c r="C175" s="22"/>
      <c r="D175" s="22"/>
    </row>
    <row r="176" spans="1:4">
      <c r="A176" t="s">
        <v>18</v>
      </c>
    </row>
    <row r="177" spans="1:4">
      <c r="A177" t="s">
        <v>19</v>
      </c>
      <c r="B177" t="s">
        <v>20</v>
      </c>
    </row>
    <row r="178" spans="1:4" ht="15.75">
      <c r="B178" s="1" t="s">
        <v>0</v>
      </c>
      <c r="C178" s="1"/>
    </row>
    <row r="179" spans="1:4" ht="15.75">
      <c r="B179" s="1" t="s">
        <v>1</v>
      </c>
      <c r="C179" s="1"/>
    </row>
    <row r="180" spans="1:4">
      <c r="A180" s="2" t="s">
        <v>2</v>
      </c>
      <c r="B180" s="2"/>
      <c r="C180" s="2"/>
      <c r="D180" s="2"/>
    </row>
    <row r="181" spans="1:4">
      <c r="A181" s="2"/>
      <c r="B181" s="2" t="s">
        <v>68</v>
      </c>
      <c r="C181" s="2"/>
      <c r="D181" s="2"/>
    </row>
    <row r="182" spans="1:4">
      <c r="A182" t="s">
        <v>69</v>
      </c>
      <c r="B182" t="s">
        <v>30</v>
      </c>
      <c r="C182" s="4">
        <v>14</v>
      </c>
    </row>
    <row r="185" spans="1:4" ht="45">
      <c r="A185" s="5" t="s">
        <v>6</v>
      </c>
      <c r="B185" s="6" t="s">
        <v>7</v>
      </c>
      <c r="C185" s="6" t="s">
        <v>8</v>
      </c>
      <c r="D185" s="6" t="s">
        <v>9</v>
      </c>
    </row>
    <row r="186" spans="1:4">
      <c r="A186" s="7" t="s">
        <v>10</v>
      </c>
      <c r="B186" s="8">
        <v>27131.040000000001</v>
      </c>
      <c r="C186" s="8">
        <v>26733.86</v>
      </c>
      <c r="D186" s="9">
        <v>19639.200000000004</v>
      </c>
    </row>
    <row r="187" spans="1:4">
      <c r="A187" s="10" t="s">
        <v>11</v>
      </c>
      <c r="B187" s="11"/>
      <c r="C187" s="12"/>
      <c r="D187" s="5">
        <f>B186-D186</f>
        <v>7491.8399999999965</v>
      </c>
    </row>
    <row r="189" spans="1:4" ht="45">
      <c r="A189" s="61" t="s">
        <v>12</v>
      </c>
      <c r="B189" s="12"/>
      <c r="C189" s="13" t="s">
        <v>13</v>
      </c>
      <c r="D189" s="7"/>
    </row>
    <row r="190" spans="1:4">
      <c r="A190" s="61" t="s">
        <v>14</v>
      </c>
      <c r="B190" s="12"/>
      <c r="C190" s="5">
        <v>0</v>
      </c>
      <c r="D190" s="5"/>
    </row>
    <row r="191" spans="1:4">
      <c r="A191" s="30" t="s">
        <v>80</v>
      </c>
      <c r="B191" s="12"/>
      <c r="C191" s="23">
        <v>13462</v>
      </c>
      <c r="D191" s="5"/>
    </row>
    <row r="192" spans="1:4">
      <c r="A192" s="30"/>
      <c r="B192" s="12"/>
      <c r="C192" s="44">
        <v>0</v>
      </c>
      <c r="D192" s="5"/>
    </row>
    <row r="193" spans="1:4">
      <c r="A193" s="7" t="s">
        <v>16</v>
      </c>
      <c r="B193" s="5"/>
      <c r="C193" s="44">
        <v>0</v>
      </c>
      <c r="D193" s="5"/>
    </row>
    <row r="194" spans="1:4">
      <c r="A194" s="30" t="s">
        <v>81</v>
      </c>
      <c r="B194" s="12"/>
      <c r="C194" s="23">
        <v>2512</v>
      </c>
      <c r="D194" s="5"/>
    </row>
    <row r="195" spans="1:4">
      <c r="A195" s="30"/>
      <c r="B195" s="12"/>
      <c r="C195" s="44"/>
      <c r="D195" s="5"/>
    </row>
    <row r="196" spans="1:4">
      <c r="A196" s="31" t="s">
        <v>22</v>
      </c>
      <c r="B196" s="12"/>
      <c r="C196" s="44">
        <v>0</v>
      </c>
      <c r="D196" s="5"/>
    </row>
    <row r="197" spans="1:4">
      <c r="A197" s="30" t="s">
        <v>82</v>
      </c>
      <c r="B197" s="12"/>
      <c r="C197" s="62">
        <v>905.14</v>
      </c>
      <c r="D197" s="5"/>
    </row>
    <row r="198" spans="1:4">
      <c r="A198" s="30" t="s">
        <v>78</v>
      </c>
      <c r="B198" s="12"/>
      <c r="C198" s="5">
        <f>'[1]тар. с площ.'!$K$1018+'[1]тар. с площ.'!$K$1020</f>
        <v>2760.0600000000004</v>
      </c>
      <c r="D198" s="5"/>
    </row>
    <row r="199" spans="1:4">
      <c r="A199" s="38" t="s">
        <v>26</v>
      </c>
      <c r="B199" s="39"/>
      <c r="C199" s="5">
        <v>0</v>
      </c>
      <c r="D199" s="5"/>
    </row>
    <row r="200" spans="1:4">
      <c r="A200" s="30"/>
      <c r="B200" s="12"/>
      <c r="C200" s="5"/>
      <c r="D200" s="5"/>
    </row>
    <row r="201" spans="1:4">
      <c r="A201" s="32" t="s">
        <v>17</v>
      </c>
      <c r="B201" s="12"/>
      <c r="C201" s="7">
        <f>SUM(C190:C200)</f>
        <v>19639.2</v>
      </c>
      <c r="D201" s="5"/>
    </row>
    <row r="202" spans="1:4">
      <c r="A202" s="22"/>
      <c r="B202" s="22"/>
      <c r="C202" s="22"/>
      <c r="D202" s="22"/>
    </row>
    <row r="203" spans="1:4">
      <c r="A203" t="s">
        <v>18</v>
      </c>
    </row>
    <row r="204" spans="1:4">
      <c r="A204" t="s">
        <v>19</v>
      </c>
      <c r="B204" t="s">
        <v>20</v>
      </c>
    </row>
    <row r="206" spans="1:4" ht="15.75">
      <c r="B206" s="1" t="s">
        <v>0</v>
      </c>
      <c r="C206" s="1"/>
    </row>
    <row r="207" spans="1:4" ht="15.75">
      <c r="B207" s="1" t="s">
        <v>1</v>
      </c>
      <c r="C207" s="1"/>
    </row>
    <row r="208" spans="1:4">
      <c r="A208" s="2" t="s">
        <v>2</v>
      </c>
      <c r="B208" s="2"/>
      <c r="C208" s="2"/>
      <c r="D208" s="2"/>
    </row>
    <row r="209" spans="1:4">
      <c r="A209" s="2"/>
      <c r="B209" s="2" t="s">
        <v>68</v>
      </c>
      <c r="C209" s="2"/>
      <c r="D209" s="2"/>
    </row>
    <row r="210" spans="1:4">
      <c r="A210" t="s">
        <v>69</v>
      </c>
      <c r="B210" t="s">
        <v>30</v>
      </c>
      <c r="C210" s="4">
        <v>15</v>
      </c>
    </row>
    <row r="213" spans="1:4" ht="45">
      <c r="A213" s="5" t="s">
        <v>6</v>
      </c>
      <c r="B213" s="6" t="s">
        <v>7</v>
      </c>
      <c r="C213" s="6" t="s">
        <v>8</v>
      </c>
      <c r="D213" s="6" t="s">
        <v>9</v>
      </c>
    </row>
    <row r="214" spans="1:4">
      <c r="A214" s="7" t="s">
        <v>10</v>
      </c>
      <c r="B214" s="8">
        <v>11354.28</v>
      </c>
      <c r="C214" s="8">
        <v>10224.85</v>
      </c>
      <c r="D214" s="5">
        <v>16606.59</v>
      </c>
    </row>
    <row r="215" spans="1:4">
      <c r="A215" s="10" t="s">
        <v>21</v>
      </c>
      <c r="B215" s="11"/>
      <c r="C215" s="12"/>
      <c r="D215" s="5">
        <f>B214-D214</f>
        <v>-5252.3099999999995</v>
      </c>
    </row>
    <row r="217" spans="1:4" ht="45">
      <c r="A217" s="61" t="s">
        <v>12</v>
      </c>
      <c r="B217" s="12"/>
      <c r="C217" s="13" t="s">
        <v>13</v>
      </c>
      <c r="D217" s="7"/>
    </row>
    <row r="218" spans="1:4">
      <c r="A218" s="61" t="s">
        <v>14</v>
      </c>
      <c r="B218" s="12"/>
      <c r="C218" s="5">
        <v>0</v>
      </c>
      <c r="D218" s="5"/>
    </row>
    <row r="219" spans="1:4">
      <c r="A219" s="30" t="s">
        <v>15</v>
      </c>
      <c r="B219" s="12"/>
      <c r="C219" s="15">
        <f>'[1]тар. с площ.'!$K$1022+'[1]тар. с площ.'!$K$1023+'[1]тар. с площ.'!$K$1024+'[1]тар. с площ.'!$K$1025+'[1]тар. с площ.'!$K$1026</f>
        <v>11772.59</v>
      </c>
      <c r="D219" s="5"/>
    </row>
    <row r="220" spans="1:4">
      <c r="A220" s="30" t="s">
        <v>83</v>
      </c>
      <c r="B220" s="12"/>
      <c r="C220" s="23">
        <v>4834</v>
      </c>
      <c r="D220" s="5"/>
    </row>
    <row r="221" spans="1:4">
      <c r="A221" s="30"/>
      <c r="B221" s="12"/>
      <c r="C221" s="5"/>
      <c r="D221" s="5"/>
    </row>
    <row r="222" spans="1:4">
      <c r="A222" s="7" t="s">
        <v>16</v>
      </c>
      <c r="B222" s="5"/>
      <c r="C222" s="5">
        <v>0</v>
      </c>
      <c r="D222" s="5"/>
    </row>
    <row r="223" spans="1:4">
      <c r="A223" s="30"/>
      <c r="B223" s="12"/>
      <c r="C223" s="5"/>
      <c r="D223" s="5"/>
    </row>
    <row r="224" spans="1:4">
      <c r="A224" s="30"/>
      <c r="B224" s="12"/>
      <c r="C224" s="5"/>
      <c r="D224" s="5"/>
    </row>
    <row r="225" spans="1:4">
      <c r="A225" s="31" t="s">
        <v>22</v>
      </c>
      <c r="B225" s="12"/>
      <c r="C225" s="5">
        <v>0</v>
      </c>
      <c r="D225" s="5"/>
    </row>
    <row r="226" spans="1:4">
      <c r="A226" s="30"/>
      <c r="B226" s="12"/>
      <c r="C226" s="5"/>
      <c r="D226" s="5"/>
    </row>
    <row r="227" spans="1:4">
      <c r="A227" s="30"/>
      <c r="B227" s="12"/>
      <c r="C227" s="5"/>
      <c r="D227" s="5"/>
    </row>
    <row r="228" spans="1:4">
      <c r="A228" s="38" t="s">
        <v>26</v>
      </c>
      <c r="B228" s="39"/>
      <c r="C228" s="5">
        <v>0</v>
      </c>
      <c r="D228" s="5"/>
    </row>
    <row r="229" spans="1:4">
      <c r="A229" s="30"/>
      <c r="B229" s="12"/>
      <c r="C229" s="5"/>
      <c r="D229" s="5"/>
    </row>
    <row r="230" spans="1:4">
      <c r="A230" s="32" t="s">
        <v>17</v>
      </c>
      <c r="B230" s="12"/>
      <c r="C230" s="7">
        <f>SUM(C218:C229)</f>
        <v>16606.59</v>
      </c>
      <c r="D230" s="5"/>
    </row>
    <row r="231" spans="1:4">
      <c r="A231" s="22"/>
      <c r="B231" s="22"/>
      <c r="C231" s="22"/>
      <c r="D231" s="22"/>
    </row>
    <row r="232" spans="1:4">
      <c r="A232" t="s">
        <v>18</v>
      </c>
    </row>
    <row r="233" spans="1:4">
      <c r="A233" t="s">
        <v>19</v>
      </c>
      <c r="B233" t="s">
        <v>20</v>
      </c>
    </row>
    <row r="236" spans="1:4" ht="15.75">
      <c r="B236" s="1" t="s">
        <v>0</v>
      </c>
      <c r="C236" s="1"/>
    </row>
    <row r="237" spans="1:4" ht="15.75">
      <c r="B237" s="1" t="s">
        <v>1</v>
      </c>
      <c r="C237" s="1"/>
    </row>
    <row r="238" spans="1:4">
      <c r="A238" s="2" t="s">
        <v>2</v>
      </c>
      <c r="B238" s="2"/>
      <c r="C238" s="2"/>
      <c r="D238" s="2"/>
    </row>
    <row r="239" spans="1:4">
      <c r="A239" s="2"/>
      <c r="B239" s="2" t="s">
        <v>68</v>
      </c>
      <c r="C239" s="2"/>
      <c r="D239" s="2"/>
    </row>
    <row r="240" spans="1:4">
      <c r="A240" t="s">
        <v>69</v>
      </c>
      <c r="B240" t="s">
        <v>30</v>
      </c>
      <c r="C240" s="4">
        <v>16</v>
      </c>
    </row>
    <row r="243" spans="1:4" ht="45">
      <c r="A243" s="5" t="s">
        <v>6</v>
      </c>
      <c r="B243" s="6" t="s">
        <v>7</v>
      </c>
      <c r="C243" s="6" t="s">
        <v>8</v>
      </c>
      <c r="D243" s="6" t="s">
        <v>9</v>
      </c>
    </row>
    <row r="244" spans="1:4">
      <c r="A244" s="7" t="s">
        <v>10</v>
      </c>
      <c r="B244" s="8">
        <v>19971.240000000002</v>
      </c>
      <c r="C244" s="8">
        <v>19281.099999999999</v>
      </c>
      <c r="D244" s="5">
        <v>9263.8300000000017</v>
      </c>
    </row>
    <row r="245" spans="1:4">
      <c r="A245" s="10" t="s">
        <v>11</v>
      </c>
      <c r="B245" s="11"/>
      <c r="C245" s="12"/>
      <c r="D245" s="5">
        <f>B244-D244</f>
        <v>10707.41</v>
      </c>
    </row>
    <row r="247" spans="1:4" ht="45">
      <c r="A247" s="61" t="s">
        <v>12</v>
      </c>
      <c r="B247" s="12"/>
      <c r="C247" s="13" t="s">
        <v>13</v>
      </c>
      <c r="D247" s="7"/>
    </row>
    <row r="248" spans="1:4">
      <c r="A248" s="61" t="s">
        <v>14</v>
      </c>
      <c r="B248" s="12"/>
      <c r="C248" s="5">
        <v>0</v>
      </c>
      <c r="D248" s="5"/>
    </row>
    <row r="249" spans="1:4">
      <c r="A249" s="30" t="s">
        <v>15</v>
      </c>
      <c r="B249" s="12"/>
      <c r="C249" s="37">
        <v>2528.83</v>
      </c>
      <c r="D249" s="5"/>
    </row>
    <row r="250" spans="1:4">
      <c r="A250" s="30"/>
      <c r="B250" s="12"/>
      <c r="C250" s="44">
        <v>0</v>
      </c>
      <c r="D250" s="5"/>
    </row>
    <row r="251" spans="1:4">
      <c r="A251" s="7" t="s">
        <v>16</v>
      </c>
      <c r="B251" s="5"/>
      <c r="C251" s="44">
        <v>0</v>
      </c>
      <c r="D251" s="5"/>
    </row>
    <row r="252" spans="1:4">
      <c r="A252" s="30" t="s">
        <v>79</v>
      </c>
      <c r="B252" s="12"/>
      <c r="C252" s="23">
        <v>6735</v>
      </c>
      <c r="D252" s="5"/>
    </row>
    <row r="253" spans="1:4">
      <c r="A253" s="30"/>
      <c r="B253" s="12"/>
      <c r="C253" s="44"/>
      <c r="D253" s="5"/>
    </row>
    <row r="254" spans="1:4">
      <c r="A254" s="31" t="s">
        <v>22</v>
      </c>
      <c r="B254" s="12"/>
      <c r="C254" s="5">
        <v>0</v>
      </c>
      <c r="D254" s="5"/>
    </row>
    <row r="255" spans="1:4">
      <c r="A255" s="30"/>
      <c r="B255" s="12"/>
      <c r="C255" s="5"/>
      <c r="D255" s="5"/>
    </row>
    <row r="256" spans="1:4">
      <c r="A256" s="30"/>
      <c r="B256" s="12"/>
      <c r="C256" s="5"/>
      <c r="D256" s="5"/>
    </row>
    <row r="257" spans="1:4">
      <c r="A257" s="38" t="s">
        <v>26</v>
      </c>
      <c r="B257" s="39"/>
      <c r="C257" s="5">
        <v>0</v>
      </c>
      <c r="D257" s="5"/>
    </row>
    <row r="258" spans="1:4">
      <c r="A258" s="30"/>
      <c r="B258" s="12"/>
      <c r="C258" s="5"/>
      <c r="D258" s="5"/>
    </row>
    <row r="259" spans="1:4">
      <c r="A259" s="32" t="s">
        <v>17</v>
      </c>
      <c r="B259" s="12"/>
      <c r="C259" s="7">
        <f>SUM(C248:C258)</f>
        <v>9263.83</v>
      </c>
      <c r="D259" s="5"/>
    </row>
    <row r="260" spans="1:4">
      <c r="A260" s="22"/>
      <c r="B260" s="22"/>
      <c r="C260" s="22"/>
      <c r="D260" s="22"/>
    </row>
    <row r="261" spans="1:4">
      <c r="A261" t="s">
        <v>18</v>
      </c>
    </row>
    <row r="262" spans="1:4">
      <c r="A262" t="s">
        <v>19</v>
      </c>
      <c r="B262" t="s">
        <v>20</v>
      </c>
    </row>
    <row r="263" spans="1:4" ht="15.75">
      <c r="B263" s="1" t="s">
        <v>0</v>
      </c>
      <c r="C263" s="1"/>
    </row>
    <row r="264" spans="1:4" ht="15.75">
      <c r="B264" s="1" t="s">
        <v>1</v>
      </c>
      <c r="C264" s="1"/>
    </row>
    <row r="265" spans="1:4">
      <c r="A265" s="2" t="s">
        <v>2</v>
      </c>
      <c r="B265" s="2"/>
      <c r="C265" s="2"/>
      <c r="D265" s="2"/>
    </row>
    <row r="266" spans="1:4">
      <c r="A266" s="2"/>
      <c r="B266" s="2" t="s">
        <v>68</v>
      </c>
      <c r="C266" s="2"/>
      <c r="D266" s="2"/>
    </row>
    <row r="267" spans="1:4">
      <c r="A267" t="s">
        <v>69</v>
      </c>
      <c r="B267" t="s">
        <v>30</v>
      </c>
      <c r="C267" s="4">
        <v>17</v>
      </c>
    </row>
    <row r="270" spans="1:4" ht="45">
      <c r="A270" s="5" t="s">
        <v>6</v>
      </c>
      <c r="B270" s="6" t="s">
        <v>7</v>
      </c>
      <c r="C270" s="6" t="s">
        <v>8</v>
      </c>
      <c r="D270" s="6" t="s">
        <v>9</v>
      </c>
    </row>
    <row r="271" spans="1:4">
      <c r="A271" s="7" t="s">
        <v>10</v>
      </c>
      <c r="B271" s="8">
        <v>22434.240000000002</v>
      </c>
      <c r="C271" s="8">
        <v>17808.240000000002</v>
      </c>
      <c r="D271" s="5">
        <v>33095.270000000019</v>
      </c>
    </row>
    <row r="272" spans="1:4">
      <c r="A272" s="10" t="s">
        <v>29</v>
      </c>
      <c r="B272" s="11"/>
      <c r="C272" s="12"/>
      <c r="D272" s="5">
        <f>B271-D271</f>
        <v>-10661.030000000017</v>
      </c>
    </row>
    <row r="274" spans="1:4" ht="45">
      <c r="A274" s="61" t="s">
        <v>12</v>
      </c>
      <c r="B274" s="12"/>
      <c r="C274" s="13" t="s">
        <v>13</v>
      </c>
      <c r="D274" s="7"/>
    </row>
    <row r="275" spans="1:4">
      <c r="A275" s="61" t="s">
        <v>14</v>
      </c>
      <c r="B275" s="12"/>
      <c r="C275" s="5">
        <v>0</v>
      </c>
      <c r="D275" s="5"/>
    </row>
    <row r="276" spans="1:4">
      <c r="A276" s="30" t="s">
        <v>15</v>
      </c>
      <c r="B276" s="12"/>
      <c r="C276" s="15">
        <f>'[1]тар. с площ.'!$K$1032+'[1]тар. с площ.'!$K$1035+'[1]тар. с площ.'!$K$1037+'[1]тар. с площ.'!$K$1042</f>
        <v>11132.95</v>
      </c>
      <c r="D276" s="5"/>
    </row>
    <row r="277" spans="1:4">
      <c r="A277" s="30" t="s">
        <v>84</v>
      </c>
      <c r="B277" s="12"/>
      <c r="C277" s="65">
        <v>3928.28</v>
      </c>
      <c r="D277" s="5"/>
    </row>
    <row r="278" spans="1:4">
      <c r="A278" s="7" t="s">
        <v>16</v>
      </c>
      <c r="B278" s="5"/>
      <c r="C278" s="44">
        <v>0</v>
      </c>
      <c r="D278" s="5"/>
    </row>
    <row r="279" spans="1:4">
      <c r="A279" s="30" t="s">
        <v>25</v>
      </c>
      <c r="B279" s="12"/>
      <c r="C279" s="44">
        <f>'[1]тар. с площ.'!$K$1034+'[1]тар. с площ.'!$K$1040</f>
        <v>13893</v>
      </c>
      <c r="D279" s="5"/>
    </row>
    <row r="280" spans="1:4">
      <c r="A280" s="30" t="s">
        <v>24</v>
      </c>
      <c r="B280" s="12"/>
      <c r="C280" s="65">
        <v>532.87</v>
      </c>
      <c r="D280" s="5"/>
    </row>
    <row r="281" spans="1:4">
      <c r="A281" s="31" t="s">
        <v>22</v>
      </c>
      <c r="B281" s="12"/>
      <c r="C281" s="5">
        <v>0</v>
      </c>
      <c r="D281" s="5"/>
    </row>
    <row r="282" spans="1:4">
      <c r="A282" s="30" t="s">
        <v>60</v>
      </c>
      <c r="B282" s="12"/>
      <c r="C282" s="5">
        <f>'[1]тар. с площ.'!$K$1036+'[1]тар. с площ.'!$K$1039+'[1]тар. с площ.'!$K$1041</f>
        <v>3608.17</v>
      </c>
      <c r="D282" s="5"/>
    </row>
    <row r="283" spans="1:4">
      <c r="A283" s="30"/>
      <c r="B283" s="12"/>
      <c r="C283" s="5"/>
      <c r="D283" s="5"/>
    </row>
    <row r="284" spans="1:4">
      <c r="A284" s="38" t="s">
        <v>26</v>
      </c>
      <c r="B284" s="39"/>
      <c r="C284" s="5">
        <v>0</v>
      </c>
      <c r="D284" s="5"/>
    </row>
    <row r="285" spans="1:4">
      <c r="A285" s="30"/>
      <c r="B285" s="12"/>
      <c r="C285" s="5"/>
      <c r="D285" s="5"/>
    </row>
    <row r="286" spans="1:4">
      <c r="A286" s="32" t="s">
        <v>17</v>
      </c>
      <c r="B286" s="12"/>
      <c r="C286" s="7">
        <f>SUM(C275:C285)</f>
        <v>33095.270000000004</v>
      </c>
      <c r="D286" s="5"/>
    </row>
    <row r="287" spans="1:4">
      <c r="A287" s="22"/>
      <c r="B287" s="22"/>
      <c r="C287" s="22"/>
      <c r="D287" s="22"/>
    </row>
    <row r="288" spans="1:4">
      <c r="A288" t="s">
        <v>18</v>
      </c>
    </row>
    <row r="289" spans="1:4">
      <c r="A289" t="s">
        <v>19</v>
      </c>
      <c r="B289" t="s">
        <v>20</v>
      </c>
    </row>
    <row r="290" spans="1:4" ht="15.75">
      <c r="B290" s="1" t="s">
        <v>0</v>
      </c>
      <c r="C290" s="1"/>
    </row>
    <row r="291" spans="1:4" ht="15.75">
      <c r="B291" s="1" t="s">
        <v>1</v>
      </c>
      <c r="C291" s="1"/>
    </row>
    <row r="292" spans="1:4">
      <c r="A292" s="2" t="s">
        <v>2</v>
      </c>
      <c r="B292" s="2"/>
      <c r="C292" s="2"/>
      <c r="D292" s="2"/>
    </row>
    <row r="293" spans="1:4">
      <c r="A293" s="2"/>
      <c r="B293" s="2" t="s">
        <v>68</v>
      </c>
      <c r="C293" s="2"/>
      <c r="D293" s="2"/>
    </row>
    <row r="294" spans="1:4">
      <c r="A294" t="s">
        <v>69</v>
      </c>
      <c r="B294" t="s">
        <v>30</v>
      </c>
      <c r="C294" s="4">
        <v>18</v>
      </c>
    </row>
    <row r="297" spans="1:4" ht="45">
      <c r="A297" s="5" t="s">
        <v>6</v>
      </c>
      <c r="B297" s="6" t="s">
        <v>7</v>
      </c>
      <c r="C297" s="6" t="s">
        <v>8</v>
      </c>
      <c r="D297" s="6" t="s">
        <v>9</v>
      </c>
    </row>
    <row r="298" spans="1:4">
      <c r="A298" s="7" t="s">
        <v>10</v>
      </c>
      <c r="B298" s="8">
        <v>34980.42</v>
      </c>
      <c r="C298" s="8">
        <v>32259.77</v>
      </c>
      <c r="D298" s="5">
        <v>11532.59</v>
      </c>
    </row>
    <row r="299" spans="1:4">
      <c r="A299" s="10" t="s">
        <v>21</v>
      </c>
      <c r="B299" s="11"/>
      <c r="C299" s="12"/>
      <c r="D299" s="5">
        <f>B298-D298</f>
        <v>23447.829999999998</v>
      </c>
    </row>
    <row r="301" spans="1:4" ht="45">
      <c r="A301" s="61" t="s">
        <v>12</v>
      </c>
      <c r="B301" s="12"/>
      <c r="C301" s="13" t="s">
        <v>13</v>
      </c>
      <c r="D301" s="7"/>
    </row>
    <row r="302" spans="1:4">
      <c r="A302" s="61" t="s">
        <v>14</v>
      </c>
      <c r="B302" s="12"/>
      <c r="C302" s="5">
        <v>0</v>
      </c>
      <c r="D302" s="5"/>
    </row>
    <row r="303" spans="1:4">
      <c r="A303" s="30" t="s">
        <v>85</v>
      </c>
      <c r="B303" s="12"/>
      <c r="C303" s="48">
        <v>2560.08</v>
      </c>
      <c r="D303" s="5"/>
    </row>
    <row r="304" spans="1:4">
      <c r="A304" s="30" t="s">
        <v>15</v>
      </c>
      <c r="B304" s="12"/>
      <c r="C304" s="50">
        <f>'[1]тар. с площ.'!$K$1045+'[1]тар. с площ.'!$K$1046+'[1]тар. с площ.'!$K$1047</f>
        <v>8286.34</v>
      </c>
      <c r="D304" s="5"/>
    </row>
    <row r="305" spans="1:4">
      <c r="A305" s="7" t="s">
        <v>16</v>
      </c>
      <c r="B305" s="5"/>
      <c r="C305" s="49">
        <v>0</v>
      </c>
      <c r="D305" s="5"/>
    </row>
    <row r="306" spans="1:4">
      <c r="A306" s="30" t="s">
        <v>55</v>
      </c>
      <c r="B306" s="12"/>
      <c r="C306" s="48">
        <v>686.17</v>
      </c>
      <c r="D306" s="5"/>
    </row>
    <row r="307" spans="1:4">
      <c r="A307" s="30"/>
      <c r="B307" s="12"/>
      <c r="C307" s="49"/>
      <c r="D307" s="5"/>
    </row>
    <row r="308" spans="1:4">
      <c r="A308" s="31" t="s">
        <v>22</v>
      </c>
      <c r="B308" s="12"/>
      <c r="C308" s="49">
        <v>0</v>
      </c>
      <c r="D308" s="5"/>
    </row>
    <row r="309" spans="1:4">
      <c r="A309" s="30"/>
      <c r="B309" s="12"/>
      <c r="C309" s="49"/>
      <c r="D309" s="5"/>
    </row>
    <row r="310" spans="1:4">
      <c r="A310" s="30"/>
      <c r="B310" s="12"/>
      <c r="C310" s="49"/>
      <c r="D310" s="5"/>
    </row>
    <row r="311" spans="1:4">
      <c r="A311" s="38" t="s">
        <v>26</v>
      </c>
      <c r="B311" s="39"/>
      <c r="C311" s="5">
        <v>0</v>
      </c>
      <c r="D311" s="5"/>
    </row>
    <row r="312" spans="1:4">
      <c r="A312" s="30"/>
      <c r="B312" s="12"/>
      <c r="C312" s="5"/>
      <c r="D312" s="5"/>
    </row>
    <row r="313" spans="1:4">
      <c r="A313" s="32" t="s">
        <v>17</v>
      </c>
      <c r="B313" s="12"/>
      <c r="C313" s="7">
        <f>SUM(C302:C312)</f>
        <v>11532.59</v>
      </c>
      <c r="D313" s="5"/>
    </row>
    <row r="314" spans="1:4">
      <c r="A314" s="22"/>
      <c r="B314" s="22"/>
      <c r="C314" s="22"/>
      <c r="D314" s="22"/>
    </row>
    <row r="315" spans="1:4">
      <c r="A315" t="s">
        <v>18</v>
      </c>
    </row>
    <row r="316" spans="1:4">
      <c r="A316" t="s">
        <v>19</v>
      </c>
      <c r="B316" t="s">
        <v>20</v>
      </c>
    </row>
    <row r="318" spans="1:4" ht="15.75">
      <c r="B318" s="1" t="s">
        <v>0</v>
      </c>
      <c r="C318" s="1"/>
    </row>
    <row r="319" spans="1:4" ht="15.75">
      <c r="B319" s="1" t="s">
        <v>1</v>
      </c>
      <c r="C319" s="1"/>
    </row>
    <row r="320" spans="1:4">
      <c r="A320" s="2" t="s">
        <v>2</v>
      </c>
      <c r="B320" s="2"/>
      <c r="C320" s="2"/>
      <c r="D320" s="2"/>
    </row>
    <row r="321" spans="1:4">
      <c r="A321" s="2"/>
      <c r="B321" s="2" t="s">
        <v>68</v>
      </c>
      <c r="C321" s="2"/>
      <c r="D321" s="2"/>
    </row>
    <row r="322" spans="1:4">
      <c r="A322" t="s">
        <v>69</v>
      </c>
      <c r="B322" t="s">
        <v>30</v>
      </c>
      <c r="C322" s="4">
        <v>19</v>
      </c>
    </row>
    <row r="325" spans="1:4" ht="45">
      <c r="A325" s="5" t="s">
        <v>6</v>
      </c>
      <c r="B325" s="6" t="s">
        <v>7</v>
      </c>
      <c r="C325" s="6" t="s">
        <v>8</v>
      </c>
      <c r="D325" s="6" t="s">
        <v>9</v>
      </c>
    </row>
    <row r="326" spans="1:4">
      <c r="A326" s="7" t="s">
        <v>10</v>
      </c>
      <c r="B326" s="8">
        <v>11257.44</v>
      </c>
      <c r="C326" s="8">
        <v>11593.23</v>
      </c>
      <c r="D326" s="5">
        <v>9480.86</v>
      </c>
    </row>
    <row r="327" spans="1:4">
      <c r="A327" s="10" t="s">
        <v>27</v>
      </c>
      <c r="B327" s="11"/>
      <c r="C327" s="12"/>
      <c r="D327" s="5">
        <f>B326-D326</f>
        <v>1776.58</v>
      </c>
    </row>
    <row r="329" spans="1:4" ht="45">
      <c r="A329" s="61" t="s">
        <v>12</v>
      </c>
      <c r="B329" s="12"/>
      <c r="C329" s="13" t="s">
        <v>13</v>
      </c>
      <c r="D329" s="7"/>
    </row>
    <row r="330" spans="1:4">
      <c r="A330" s="61" t="s">
        <v>14</v>
      </c>
      <c r="B330" s="12"/>
      <c r="C330" s="44">
        <v>0</v>
      </c>
      <c r="D330" s="5"/>
    </row>
    <row r="331" spans="1:4">
      <c r="A331" s="30" t="s">
        <v>86</v>
      </c>
      <c r="B331" s="12"/>
      <c r="C331" s="37">
        <v>260.17</v>
      </c>
      <c r="D331" s="5"/>
    </row>
    <row r="332" spans="1:4">
      <c r="A332" s="30" t="s">
        <v>15</v>
      </c>
      <c r="B332" s="12"/>
      <c r="C332" s="37">
        <v>1685.89</v>
      </c>
      <c r="D332" s="5"/>
    </row>
    <row r="333" spans="1:4">
      <c r="A333" s="7" t="s">
        <v>16</v>
      </c>
      <c r="B333" s="5"/>
      <c r="C333" s="44">
        <v>0</v>
      </c>
      <c r="D333" s="5"/>
    </row>
    <row r="334" spans="1:4">
      <c r="A334" s="30" t="s">
        <v>46</v>
      </c>
      <c r="B334" s="12"/>
      <c r="C334" s="23">
        <v>7220</v>
      </c>
      <c r="D334" s="5"/>
    </row>
    <row r="335" spans="1:4">
      <c r="A335" s="30"/>
      <c r="B335" s="12"/>
      <c r="C335" s="44"/>
      <c r="D335" s="5"/>
    </row>
    <row r="336" spans="1:4">
      <c r="A336" s="31" t="s">
        <v>22</v>
      </c>
      <c r="B336" s="12"/>
      <c r="C336" s="44">
        <v>0</v>
      </c>
      <c r="D336" s="5"/>
    </row>
    <row r="337" spans="1:4">
      <c r="A337" s="30" t="s">
        <v>60</v>
      </c>
      <c r="B337" s="12"/>
      <c r="C337" s="23">
        <v>314.8</v>
      </c>
      <c r="D337" s="5"/>
    </row>
    <row r="338" spans="1:4">
      <c r="A338" s="30"/>
      <c r="B338" s="12"/>
      <c r="C338" s="44"/>
      <c r="D338" s="5"/>
    </row>
    <row r="339" spans="1:4">
      <c r="A339" s="38" t="s">
        <v>26</v>
      </c>
      <c r="B339" s="39"/>
      <c r="C339" s="5">
        <v>0</v>
      </c>
      <c r="D339" s="5"/>
    </row>
    <row r="340" spans="1:4">
      <c r="A340" s="30"/>
      <c r="B340" s="12"/>
      <c r="C340" s="5"/>
      <c r="D340" s="5"/>
    </row>
    <row r="341" spans="1:4">
      <c r="A341" s="32" t="s">
        <v>17</v>
      </c>
      <c r="B341" s="12"/>
      <c r="C341" s="7">
        <f>SUM(C330:C340)</f>
        <v>9480.8599999999988</v>
      </c>
      <c r="D341" s="5"/>
    </row>
    <row r="342" spans="1:4">
      <c r="A342" s="22"/>
      <c r="B342" s="22"/>
      <c r="C342" s="22"/>
      <c r="D342" s="22"/>
    </row>
    <row r="343" spans="1:4">
      <c r="A343" t="s">
        <v>18</v>
      </c>
    </row>
    <row r="344" spans="1:4">
      <c r="A344" t="s">
        <v>19</v>
      </c>
      <c r="B344" t="s">
        <v>20</v>
      </c>
    </row>
    <row r="349" spans="1:4" ht="15.75">
      <c r="B349" s="1" t="s">
        <v>0</v>
      </c>
      <c r="C349" s="1"/>
    </row>
    <row r="350" spans="1:4" ht="15.75">
      <c r="B350" s="1" t="s">
        <v>1</v>
      </c>
      <c r="C350" s="1"/>
    </row>
    <row r="351" spans="1:4">
      <c r="A351" s="2" t="s">
        <v>2</v>
      </c>
      <c r="B351" s="2"/>
      <c r="C351" s="2"/>
      <c r="D351" s="2"/>
    </row>
    <row r="352" spans="1:4">
      <c r="A352" s="2"/>
      <c r="B352" s="2" t="s">
        <v>87</v>
      </c>
      <c r="C352" s="2"/>
      <c r="D352" s="2"/>
    </row>
    <row r="353" spans="1:4">
      <c r="A353" t="s">
        <v>69</v>
      </c>
      <c r="B353" t="s">
        <v>30</v>
      </c>
      <c r="C353" s="4">
        <v>5</v>
      </c>
    </row>
    <row r="356" spans="1:4" ht="45">
      <c r="A356" s="5" t="s">
        <v>6</v>
      </c>
      <c r="B356" s="6" t="s">
        <v>7</v>
      </c>
      <c r="C356" s="6" t="s">
        <v>8</v>
      </c>
      <c r="D356" s="6" t="s">
        <v>9</v>
      </c>
    </row>
    <row r="357" spans="1:4">
      <c r="A357" s="7" t="s">
        <v>10</v>
      </c>
      <c r="B357" s="8">
        <v>31881.06</v>
      </c>
      <c r="C357" s="8">
        <v>31308.63</v>
      </c>
      <c r="D357" s="5">
        <v>3057.4499999999971</v>
      </c>
    </row>
    <row r="358" spans="1:4">
      <c r="A358" s="10" t="s">
        <v>21</v>
      </c>
      <c r="B358" s="11"/>
      <c r="C358" s="12"/>
      <c r="D358" s="5">
        <f>B357-D357</f>
        <v>28823.610000000004</v>
      </c>
    </row>
    <row r="360" spans="1:4" ht="45">
      <c r="A360" s="61" t="s">
        <v>12</v>
      </c>
      <c r="B360" s="12"/>
      <c r="C360" s="13" t="s">
        <v>13</v>
      </c>
      <c r="D360" s="7"/>
    </row>
    <row r="361" spans="1:4">
      <c r="A361" s="61" t="s">
        <v>14</v>
      </c>
      <c r="B361" s="12"/>
      <c r="C361" s="5">
        <v>0</v>
      </c>
      <c r="D361" s="5"/>
    </row>
    <row r="362" spans="1:4">
      <c r="A362" s="30" t="s">
        <v>15</v>
      </c>
      <c r="B362" s="12"/>
      <c r="C362" s="66">
        <v>1685.89</v>
      </c>
      <c r="D362" s="5"/>
    </row>
    <row r="363" spans="1:4">
      <c r="A363" s="30"/>
      <c r="B363" s="12"/>
      <c r="C363" s="49">
        <v>0</v>
      </c>
      <c r="D363" s="5"/>
    </row>
    <row r="364" spans="1:4">
      <c r="A364" s="7" t="s">
        <v>16</v>
      </c>
      <c r="B364" s="5"/>
      <c r="C364" s="49">
        <v>0</v>
      </c>
      <c r="D364" s="5"/>
    </row>
    <row r="365" spans="1:4">
      <c r="A365" s="30"/>
      <c r="B365" s="12"/>
      <c r="C365" s="49"/>
      <c r="D365" s="5"/>
    </row>
    <row r="366" spans="1:4">
      <c r="A366" s="30"/>
      <c r="B366" s="12"/>
      <c r="C366" s="49"/>
      <c r="D366" s="5"/>
    </row>
    <row r="367" spans="1:4">
      <c r="A367" s="30"/>
      <c r="B367" s="12"/>
      <c r="C367" s="49"/>
      <c r="D367" s="5"/>
    </row>
    <row r="368" spans="1:4">
      <c r="A368" s="31" t="s">
        <v>22</v>
      </c>
      <c r="B368" s="12"/>
      <c r="C368" s="49">
        <v>0</v>
      </c>
      <c r="D368" s="5"/>
    </row>
    <row r="369" spans="1:4">
      <c r="A369" s="30" t="s">
        <v>78</v>
      </c>
      <c r="B369" s="12"/>
      <c r="C369" s="66">
        <v>1371.56</v>
      </c>
      <c r="D369" s="5"/>
    </row>
    <row r="370" spans="1:4">
      <c r="A370" s="30"/>
      <c r="B370" s="12"/>
      <c r="C370" s="5"/>
      <c r="D370" s="5"/>
    </row>
    <row r="371" spans="1:4">
      <c r="A371" s="38" t="s">
        <v>26</v>
      </c>
      <c r="B371" s="39"/>
      <c r="C371" s="5">
        <v>0</v>
      </c>
      <c r="D371" s="5"/>
    </row>
    <row r="372" spans="1:4">
      <c r="A372" s="30"/>
      <c r="B372" s="12"/>
      <c r="C372" s="5"/>
      <c r="D372" s="5"/>
    </row>
    <row r="373" spans="1:4">
      <c r="A373" s="32" t="s">
        <v>17</v>
      </c>
      <c r="B373" s="12"/>
      <c r="C373" s="7">
        <f>SUM(C361:C372)</f>
        <v>3057.45</v>
      </c>
      <c r="D373" s="5"/>
    </row>
    <row r="374" spans="1:4">
      <c r="A374" s="22"/>
      <c r="B374" s="22"/>
      <c r="C374" s="22"/>
      <c r="D374" s="22"/>
    </row>
    <row r="375" spans="1:4">
      <c r="A375" t="s">
        <v>18</v>
      </c>
    </row>
    <row r="376" spans="1:4">
      <c r="A376" t="s">
        <v>19</v>
      </c>
      <c r="B376" t="s">
        <v>20</v>
      </c>
    </row>
  </sheetData>
  <mergeCells count="178">
    <mergeCell ref="A370:B370"/>
    <mergeCell ref="A371:B371"/>
    <mergeCell ref="A372:B372"/>
    <mergeCell ref="A373:B373"/>
    <mergeCell ref="A363:B363"/>
    <mergeCell ref="A365:B365"/>
    <mergeCell ref="A366:B366"/>
    <mergeCell ref="A367:B367"/>
    <mergeCell ref="A368:B368"/>
    <mergeCell ref="A369:B369"/>
    <mergeCell ref="A340:B340"/>
    <mergeCell ref="A341:B341"/>
    <mergeCell ref="A358:C358"/>
    <mergeCell ref="A360:B360"/>
    <mergeCell ref="A361:B361"/>
    <mergeCell ref="A362:B362"/>
    <mergeCell ref="A334:B334"/>
    <mergeCell ref="A335:B335"/>
    <mergeCell ref="A336:B336"/>
    <mergeCell ref="A337:B337"/>
    <mergeCell ref="A338:B338"/>
    <mergeCell ref="A339:B339"/>
    <mergeCell ref="A313:B313"/>
    <mergeCell ref="A327:C327"/>
    <mergeCell ref="A329:B329"/>
    <mergeCell ref="A330:B330"/>
    <mergeCell ref="A331:B331"/>
    <mergeCell ref="A332:B332"/>
    <mergeCell ref="A307:B307"/>
    <mergeCell ref="A308:B308"/>
    <mergeCell ref="A309:B309"/>
    <mergeCell ref="A310:B310"/>
    <mergeCell ref="A311:B311"/>
    <mergeCell ref="A312:B312"/>
    <mergeCell ref="A299:C299"/>
    <mergeCell ref="A301:B301"/>
    <mergeCell ref="A302:B302"/>
    <mergeCell ref="A303:B303"/>
    <mergeCell ref="A304:B304"/>
    <mergeCell ref="A306:B306"/>
    <mergeCell ref="A281:B281"/>
    <mergeCell ref="A282:B282"/>
    <mergeCell ref="A283:B283"/>
    <mergeCell ref="A284:B284"/>
    <mergeCell ref="A285:B285"/>
    <mergeCell ref="A286:B286"/>
    <mergeCell ref="A274:B274"/>
    <mergeCell ref="A275:B275"/>
    <mergeCell ref="A276:B276"/>
    <mergeCell ref="A277:B277"/>
    <mergeCell ref="A279:B279"/>
    <mergeCell ref="A280:B280"/>
    <mergeCell ref="A255:B255"/>
    <mergeCell ref="A256:B256"/>
    <mergeCell ref="A257:B257"/>
    <mergeCell ref="A258:B258"/>
    <mergeCell ref="A259:B259"/>
    <mergeCell ref="A272:C272"/>
    <mergeCell ref="A248:B248"/>
    <mergeCell ref="A249:B249"/>
    <mergeCell ref="A250:B250"/>
    <mergeCell ref="A252:B252"/>
    <mergeCell ref="A253:B253"/>
    <mergeCell ref="A254:B254"/>
    <mergeCell ref="A227:B227"/>
    <mergeCell ref="A228:B228"/>
    <mergeCell ref="A229:B229"/>
    <mergeCell ref="A230:B230"/>
    <mergeCell ref="A245:C245"/>
    <mergeCell ref="A247:B247"/>
    <mergeCell ref="A220:B220"/>
    <mergeCell ref="A221:B221"/>
    <mergeCell ref="A223:B223"/>
    <mergeCell ref="A224:B224"/>
    <mergeCell ref="A225:B225"/>
    <mergeCell ref="A226:B226"/>
    <mergeCell ref="A200:B200"/>
    <mergeCell ref="A201:B201"/>
    <mergeCell ref="A215:C215"/>
    <mergeCell ref="A217:B217"/>
    <mergeCell ref="A218:B218"/>
    <mergeCell ref="A219:B219"/>
    <mergeCell ref="A194:B194"/>
    <mergeCell ref="A195:B195"/>
    <mergeCell ref="A196:B196"/>
    <mergeCell ref="A197:B197"/>
    <mergeCell ref="A198:B198"/>
    <mergeCell ref="A199:B199"/>
    <mergeCell ref="A174:B174"/>
    <mergeCell ref="A187:C187"/>
    <mergeCell ref="A189:B189"/>
    <mergeCell ref="A190:B190"/>
    <mergeCell ref="A191:B191"/>
    <mergeCell ref="A192:B192"/>
    <mergeCell ref="A168:B168"/>
    <mergeCell ref="A169:B169"/>
    <mergeCell ref="A170:B170"/>
    <mergeCell ref="A171:B171"/>
    <mergeCell ref="A172:B172"/>
    <mergeCell ref="A173:B173"/>
    <mergeCell ref="A160:C160"/>
    <mergeCell ref="A162:B162"/>
    <mergeCell ref="A163:B163"/>
    <mergeCell ref="A164:B164"/>
    <mergeCell ref="A165:B165"/>
    <mergeCell ref="A167:B167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13:B113"/>
    <mergeCell ref="A126:C126"/>
    <mergeCell ref="A128:B128"/>
    <mergeCell ref="A129:B129"/>
    <mergeCell ref="A130:B130"/>
    <mergeCell ref="A131:B131"/>
    <mergeCell ref="A107:B107"/>
    <mergeCell ref="A108:B108"/>
    <mergeCell ref="A109:B109"/>
    <mergeCell ref="A110:B110"/>
    <mergeCell ref="A111:B111"/>
    <mergeCell ref="A112:B112"/>
    <mergeCell ref="A99:C99"/>
    <mergeCell ref="A101:B101"/>
    <mergeCell ref="A102:B102"/>
    <mergeCell ref="A103:B103"/>
    <mergeCell ref="A104:B104"/>
    <mergeCell ref="A106:B106"/>
    <mergeCell ref="A77:B77"/>
    <mergeCell ref="A78:B78"/>
    <mergeCell ref="A79:B79"/>
    <mergeCell ref="A81:B81"/>
    <mergeCell ref="A82:B82"/>
    <mergeCell ref="A83:B83"/>
    <mergeCell ref="A70:B70"/>
    <mergeCell ref="A71:B71"/>
    <mergeCell ref="A72:B72"/>
    <mergeCell ref="A74:B74"/>
    <mergeCell ref="A75:B75"/>
    <mergeCell ref="A76:B76"/>
    <mergeCell ref="A51:B51"/>
    <mergeCell ref="A52:B52"/>
    <mergeCell ref="A53:B53"/>
    <mergeCell ref="A54:B54"/>
    <mergeCell ref="A67:C67"/>
    <mergeCell ref="A69:B69"/>
    <mergeCell ref="A44:B44"/>
    <mergeCell ref="A45:B45"/>
    <mergeCell ref="A47:B47"/>
    <mergeCell ref="A48:B48"/>
    <mergeCell ref="A49:B49"/>
    <mergeCell ref="A50:B50"/>
    <mergeCell ref="A25:B25"/>
    <mergeCell ref="A38:C38"/>
    <mergeCell ref="A40:B40"/>
    <mergeCell ref="A41:B41"/>
    <mergeCell ref="A42:B42"/>
    <mergeCell ref="A43:B43"/>
    <mergeCell ref="A19:B19"/>
    <mergeCell ref="A20:B20"/>
    <mergeCell ref="A21:B21"/>
    <mergeCell ref="A22:B22"/>
    <mergeCell ref="A23:B23"/>
    <mergeCell ref="A24:B24"/>
    <mergeCell ref="A12:C12"/>
    <mergeCell ref="A13:B13"/>
    <mergeCell ref="A14:B14"/>
    <mergeCell ref="A15:B15"/>
    <mergeCell ref="A16:B16"/>
    <mergeCell ref="A18:B1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72"/>
  <sheetViews>
    <sheetView topLeftCell="A34" workbookViewId="0">
      <selection activeCell="F71" sqref="F71"/>
    </sheetView>
  </sheetViews>
  <sheetFormatPr defaultRowHeight="15"/>
  <cols>
    <col min="1" max="1" width="22.7109375" customWidth="1"/>
    <col min="2" max="3" width="16.85546875" customWidth="1"/>
    <col min="4" max="4" width="14.7109375" customWidth="1"/>
  </cols>
  <sheetData>
    <row r="3" spans="1:4" ht="15.75">
      <c r="B3" s="1" t="s">
        <v>0</v>
      </c>
      <c r="C3" s="1"/>
    </row>
    <row r="4" spans="1:4" ht="15.75">
      <c r="B4" s="1" t="s">
        <v>1</v>
      </c>
      <c r="C4" s="1"/>
    </row>
    <row r="5" spans="1:4">
      <c r="A5" s="2" t="s">
        <v>2</v>
      </c>
      <c r="B5" s="2"/>
      <c r="C5" s="2"/>
      <c r="D5" s="2"/>
    </row>
    <row r="6" spans="1:4">
      <c r="A6" s="2"/>
      <c r="B6" s="2" t="s">
        <v>3</v>
      </c>
      <c r="C6" s="2"/>
      <c r="D6" s="2"/>
    </row>
    <row r="7" spans="1:4">
      <c r="A7" t="s">
        <v>88</v>
      </c>
      <c r="B7" t="s">
        <v>89</v>
      </c>
      <c r="C7" s="4">
        <v>2</v>
      </c>
    </row>
    <row r="10" spans="1:4" ht="45">
      <c r="A10" s="5" t="s">
        <v>6</v>
      </c>
      <c r="B10" s="6" t="s">
        <v>7</v>
      </c>
      <c r="C10" s="6" t="s">
        <v>8</v>
      </c>
      <c r="D10" s="6" t="s">
        <v>9</v>
      </c>
    </row>
    <row r="11" spans="1:4">
      <c r="A11" s="7" t="s">
        <v>10</v>
      </c>
      <c r="B11" s="8">
        <v>3547.26</v>
      </c>
      <c r="C11" s="8">
        <v>3523.15</v>
      </c>
      <c r="D11" s="5">
        <v>0</v>
      </c>
    </row>
    <row r="12" spans="1:4">
      <c r="A12" s="10" t="s">
        <v>11</v>
      </c>
      <c r="B12" s="11"/>
      <c r="C12" s="12"/>
      <c r="D12" s="5">
        <f>B11-D11</f>
        <v>3547.26</v>
      </c>
    </row>
    <row r="19" spans="1:4">
      <c r="A19" t="s">
        <v>18</v>
      </c>
    </row>
    <row r="21" spans="1:4">
      <c r="A21" t="s">
        <v>19</v>
      </c>
      <c r="B21" t="s">
        <v>20</v>
      </c>
    </row>
    <row r="26" spans="1:4" ht="15.75">
      <c r="B26" s="1" t="s">
        <v>0</v>
      </c>
      <c r="C26" s="1"/>
    </row>
    <row r="27" spans="1:4" ht="15.75">
      <c r="B27" s="1" t="s">
        <v>1</v>
      </c>
      <c r="C27" s="1"/>
    </row>
    <row r="28" spans="1:4">
      <c r="A28" s="2" t="s">
        <v>2</v>
      </c>
      <c r="B28" s="2"/>
      <c r="C28" s="2"/>
      <c r="D28" s="2"/>
    </row>
    <row r="29" spans="1:4">
      <c r="A29" s="2"/>
      <c r="B29" s="2" t="s">
        <v>3</v>
      </c>
      <c r="C29" s="2"/>
      <c r="D29" s="2"/>
    </row>
    <row r="30" spans="1:4">
      <c r="A30" t="s">
        <v>88</v>
      </c>
      <c r="B30" t="s">
        <v>89</v>
      </c>
      <c r="C30" s="4">
        <v>3</v>
      </c>
    </row>
    <row r="33" spans="1:4" ht="45">
      <c r="A33" s="5" t="s">
        <v>6</v>
      </c>
      <c r="B33" s="6" t="s">
        <v>7</v>
      </c>
      <c r="C33" s="6" t="s">
        <v>8</v>
      </c>
      <c r="D33" s="6" t="s">
        <v>9</v>
      </c>
    </row>
    <row r="34" spans="1:4">
      <c r="A34" s="7" t="s">
        <v>10</v>
      </c>
      <c r="B34" s="8">
        <v>3467.64</v>
      </c>
      <c r="C34" s="8">
        <v>929.46</v>
      </c>
      <c r="D34" s="5">
        <v>0</v>
      </c>
    </row>
    <row r="35" spans="1:4">
      <c r="A35" s="10" t="s">
        <v>11</v>
      </c>
      <c r="B35" s="11"/>
      <c r="C35" s="12"/>
      <c r="D35" s="5">
        <f>B34-D34</f>
        <v>3467.64</v>
      </c>
    </row>
    <row r="42" spans="1:4">
      <c r="A42" t="s">
        <v>18</v>
      </c>
    </row>
    <row r="44" spans="1:4">
      <c r="A44" t="s">
        <v>19</v>
      </c>
      <c r="B44" t="s">
        <v>20</v>
      </c>
    </row>
    <row r="48" spans="1:4" ht="15.75">
      <c r="B48" s="1" t="s">
        <v>0</v>
      </c>
      <c r="C48" s="1"/>
    </row>
    <row r="49" spans="1:4" ht="15.75">
      <c r="B49" s="1" t="s">
        <v>1</v>
      </c>
      <c r="C49" s="1"/>
    </row>
    <row r="50" spans="1:4">
      <c r="A50" s="2" t="s">
        <v>2</v>
      </c>
      <c r="B50" s="2"/>
      <c r="C50" s="2"/>
      <c r="D50" s="2"/>
    </row>
    <row r="51" spans="1:4">
      <c r="A51" s="2"/>
      <c r="B51" s="2" t="s">
        <v>3</v>
      </c>
      <c r="C51" s="2"/>
      <c r="D51" s="2"/>
    </row>
    <row r="52" spans="1:4">
      <c r="A52" t="s">
        <v>88</v>
      </c>
      <c r="B52" t="s">
        <v>89</v>
      </c>
      <c r="C52" s="4">
        <v>4</v>
      </c>
    </row>
    <row r="55" spans="1:4" ht="45">
      <c r="A55" s="5" t="s">
        <v>6</v>
      </c>
      <c r="B55" s="6" t="s">
        <v>7</v>
      </c>
      <c r="C55" s="6" t="s">
        <v>8</v>
      </c>
      <c r="D55" s="6" t="s">
        <v>9</v>
      </c>
    </row>
    <row r="56" spans="1:4">
      <c r="A56" s="7" t="s">
        <v>10</v>
      </c>
      <c r="B56" s="8">
        <v>3124.32</v>
      </c>
      <c r="C56" s="8">
        <v>3103.34</v>
      </c>
      <c r="D56" s="5">
        <v>17696</v>
      </c>
    </row>
    <row r="57" spans="1:4">
      <c r="A57" s="10" t="s">
        <v>11</v>
      </c>
      <c r="B57" s="11"/>
      <c r="C57" s="12"/>
      <c r="D57" s="5">
        <f>B56-D56</f>
        <v>-14571.68</v>
      </c>
    </row>
    <row r="59" spans="1:4" ht="45">
      <c r="A59" s="61" t="s">
        <v>12</v>
      </c>
      <c r="B59" s="12"/>
      <c r="C59" s="13" t="s">
        <v>13</v>
      </c>
      <c r="D59" s="7"/>
    </row>
    <row r="60" spans="1:4">
      <c r="A60" s="61" t="s">
        <v>14</v>
      </c>
      <c r="B60" s="12"/>
      <c r="C60" s="5">
        <v>0</v>
      </c>
      <c r="D60" s="5"/>
    </row>
    <row r="61" spans="1:4">
      <c r="A61" s="30"/>
      <c r="B61" s="12"/>
      <c r="C61" s="66"/>
      <c r="D61" s="5"/>
    </row>
    <row r="62" spans="1:4">
      <c r="A62" s="30"/>
      <c r="B62" s="12"/>
      <c r="C62" s="49">
        <v>0</v>
      </c>
      <c r="D62" s="5"/>
    </row>
    <row r="63" spans="1:4">
      <c r="A63" s="7" t="s">
        <v>16</v>
      </c>
      <c r="B63" s="5"/>
      <c r="C63" s="49">
        <v>0</v>
      </c>
      <c r="D63" s="5"/>
    </row>
    <row r="64" spans="1:4">
      <c r="A64" s="30" t="s">
        <v>38</v>
      </c>
      <c r="B64" s="12"/>
      <c r="C64" s="23">
        <v>17696</v>
      </c>
      <c r="D64" s="5"/>
    </row>
    <row r="65" spans="1:4">
      <c r="A65" s="30"/>
      <c r="B65" s="12"/>
      <c r="C65" s="49"/>
      <c r="D65" s="5"/>
    </row>
    <row r="66" spans="1:4">
      <c r="A66" s="30"/>
      <c r="B66" s="12"/>
      <c r="C66" s="49"/>
      <c r="D66" s="5"/>
    </row>
    <row r="67" spans="1:4">
      <c r="A67" s="31" t="s">
        <v>22</v>
      </c>
      <c r="B67" s="12"/>
      <c r="C67" s="49">
        <v>0</v>
      </c>
      <c r="D67" s="5"/>
    </row>
    <row r="68" spans="1:4">
      <c r="A68" s="30"/>
      <c r="B68" s="12"/>
      <c r="C68" s="66"/>
      <c r="D68" s="5"/>
    </row>
    <row r="69" spans="1:4">
      <c r="A69" s="30"/>
      <c r="B69" s="12"/>
      <c r="C69" s="5"/>
      <c r="D69" s="5"/>
    </row>
    <row r="70" spans="1:4">
      <c r="A70" s="38" t="s">
        <v>26</v>
      </c>
      <c r="B70" s="39"/>
      <c r="C70" s="5">
        <v>0</v>
      </c>
      <c r="D70" s="5"/>
    </row>
    <row r="71" spans="1:4">
      <c r="A71" s="30"/>
      <c r="B71" s="12"/>
      <c r="C71" s="5"/>
      <c r="D71" s="5"/>
    </row>
    <row r="72" spans="1:4">
      <c r="A72" s="32" t="s">
        <v>17</v>
      </c>
      <c r="B72" s="12"/>
      <c r="C72" s="7">
        <f>SUM(C60:C71)</f>
        <v>17696</v>
      </c>
      <c r="D72" s="5"/>
    </row>
  </sheetData>
  <mergeCells count="16">
    <mergeCell ref="A69:B69"/>
    <mergeCell ref="A70:B70"/>
    <mergeCell ref="A71:B71"/>
    <mergeCell ref="A72:B72"/>
    <mergeCell ref="A62:B62"/>
    <mergeCell ref="A64:B64"/>
    <mergeCell ref="A65:B65"/>
    <mergeCell ref="A66:B66"/>
    <mergeCell ref="A67:B67"/>
    <mergeCell ref="A68:B68"/>
    <mergeCell ref="A12:C12"/>
    <mergeCell ref="A35:C35"/>
    <mergeCell ref="A57:C57"/>
    <mergeCell ref="A59:B59"/>
    <mergeCell ref="A60:B60"/>
    <mergeCell ref="A61:B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H20" sqref="H20"/>
    </sheetView>
  </sheetViews>
  <sheetFormatPr defaultRowHeight="15"/>
  <cols>
    <col min="1" max="1" width="23.140625" customWidth="1"/>
    <col min="2" max="2" width="20.5703125" customWidth="1"/>
    <col min="4" max="4" width="19.85546875" customWidth="1"/>
  </cols>
  <sheetData>
    <row r="1" spans="1:4">
      <c r="A1" s="22"/>
      <c r="B1" s="22"/>
      <c r="C1" s="22"/>
      <c r="D1" s="22"/>
    </row>
    <row r="2" spans="1:4">
      <c r="A2" t="s">
        <v>18</v>
      </c>
    </row>
    <row r="3" spans="1:4">
      <c r="A3" t="s">
        <v>19</v>
      </c>
      <c r="B3" t="s">
        <v>20</v>
      </c>
    </row>
    <row r="7" spans="1:4" ht="15.75">
      <c r="B7" s="1" t="s">
        <v>0</v>
      </c>
      <c r="C7" s="1"/>
    </row>
    <row r="8" spans="1:4" ht="15.75">
      <c r="B8" s="1" t="s">
        <v>1</v>
      </c>
      <c r="C8" s="1"/>
    </row>
    <row r="9" spans="1:4">
      <c r="A9" s="2" t="s">
        <v>2</v>
      </c>
      <c r="B9" s="2"/>
      <c r="C9" s="2"/>
      <c r="D9" s="2"/>
    </row>
    <row r="10" spans="1:4">
      <c r="A10" s="2"/>
      <c r="B10" s="2" t="s">
        <v>3</v>
      </c>
      <c r="C10" s="2"/>
      <c r="D10" s="2"/>
    </row>
    <row r="11" spans="1:4">
      <c r="A11" s="67" t="s">
        <v>90</v>
      </c>
      <c r="B11" s="67"/>
      <c r="C11" s="4">
        <v>7</v>
      </c>
    </row>
    <row r="14" spans="1:4" ht="45">
      <c r="A14" s="5" t="s">
        <v>6</v>
      </c>
      <c r="B14" s="6" t="s">
        <v>7</v>
      </c>
      <c r="C14" s="6" t="s">
        <v>8</v>
      </c>
      <c r="D14" s="6" t="s">
        <v>9</v>
      </c>
    </row>
    <row r="15" spans="1:4">
      <c r="A15" s="7" t="s">
        <v>10</v>
      </c>
      <c r="B15" s="8">
        <v>113094.06</v>
      </c>
      <c r="C15" s="8">
        <v>118939.05</v>
      </c>
      <c r="D15" s="5">
        <v>12151.930000000008</v>
      </c>
    </row>
    <row r="16" spans="1:4">
      <c r="A16" s="10" t="s">
        <v>21</v>
      </c>
      <c r="B16" s="11"/>
      <c r="C16" s="12"/>
      <c r="D16" s="5">
        <f>B15-D15</f>
        <v>100942.12999999999</v>
      </c>
    </row>
    <row r="18" spans="1:4" ht="45">
      <c r="A18" s="61" t="s">
        <v>12</v>
      </c>
      <c r="B18" s="12"/>
      <c r="C18" s="13" t="s">
        <v>13</v>
      </c>
      <c r="D18" s="7"/>
    </row>
    <row r="19" spans="1:4">
      <c r="A19" s="61" t="s">
        <v>14</v>
      </c>
      <c r="B19" s="12"/>
      <c r="C19" s="5">
        <v>0</v>
      </c>
      <c r="D19" s="5"/>
    </row>
    <row r="20" spans="1:4">
      <c r="A20" s="30"/>
      <c r="B20" s="12"/>
      <c r="C20" s="5"/>
      <c r="D20" s="5"/>
    </row>
    <row r="21" spans="1:4">
      <c r="A21" s="30"/>
      <c r="B21" s="12"/>
      <c r="C21" s="5">
        <v>0</v>
      </c>
      <c r="D21" s="5"/>
    </row>
    <row r="22" spans="1:4">
      <c r="A22" s="7" t="s">
        <v>16</v>
      </c>
      <c r="B22" s="5"/>
      <c r="C22" s="5">
        <v>0</v>
      </c>
      <c r="D22" s="5"/>
    </row>
    <row r="23" spans="1:4">
      <c r="A23" s="30" t="s">
        <v>91</v>
      </c>
      <c r="B23" s="12"/>
      <c r="C23" s="23">
        <f>7326+'[1]тар. с площ.'!$K$999</f>
        <v>9693</v>
      </c>
      <c r="D23" s="5"/>
    </row>
    <row r="24" spans="1:4">
      <c r="A24" s="30"/>
      <c r="B24" s="12"/>
      <c r="C24" s="44"/>
      <c r="D24" s="5"/>
    </row>
    <row r="25" spans="1:4">
      <c r="A25" s="31" t="s">
        <v>22</v>
      </c>
      <c r="B25" s="12"/>
      <c r="C25" s="44">
        <v>0</v>
      </c>
      <c r="D25" s="5"/>
    </row>
    <row r="26" spans="1:4">
      <c r="A26" s="30" t="s">
        <v>92</v>
      </c>
      <c r="B26" s="12"/>
      <c r="C26" s="23">
        <v>116.13</v>
      </c>
      <c r="D26" s="5"/>
    </row>
    <row r="27" spans="1:4">
      <c r="A27" s="30" t="s">
        <v>24</v>
      </c>
      <c r="B27" s="12"/>
      <c r="C27" s="23">
        <v>714.34</v>
      </c>
      <c r="D27" s="5"/>
    </row>
    <row r="28" spans="1:4">
      <c r="A28" s="40" t="s">
        <v>93</v>
      </c>
      <c r="B28" s="34"/>
      <c r="C28" s="23">
        <v>1628.46</v>
      </c>
      <c r="D28" s="5"/>
    </row>
    <row r="29" spans="1:4">
      <c r="A29" s="38" t="s">
        <v>26</v>
      </c>
      <c r="B29" s="39"/>
      <c r="C29" s="5">
        <v>0</v>
      </c>
      <c r="D29" s="5"/>
    </row>
    <row r="30" spans="1:4">
      <c r="A30" s="30"/>
      <c r="B30" s="12"/>
      <c r="C30" s="5"/>
      <c r="D30" s="5"/>
    </row>
    <row r="31" spans="1:4">
      <c r="A31" s="32" t="s">
        <v>17</v>
      </c>
      <c r="B31" s="12"/>
      <c r="C31" s="7">
        <f>SUM(C19:C30)</f>
        <v>12151.93</v>
      </c>
      <c r="D31" s="5"/>
    </row>
    <row r="32" spans="1:4">
      <c r="A32" s="22"/>
      <c r="B32" s="22"/>
      <c r="C32" s="22"/>
      <c r="D32" s="22"/>
    </row>
    <row r="33" spans="1:2">
      <c r="A33" t="s">
        <v>18</v>
      </c>
    </row>
    <row r="34" spans="1:2">
      <c r="A34" t="s">
        <v>19</v>
      </c>
      <c r="B34" t="s">
        <v>20</v>
      </c>
    </row>
  </sheetData>
  <mergeCells count="15">
    <mergeCell ref="A29:B29"/>
    <mergeCell ref="A30:B30"/>
    <mergeCell ref="A31:B31"/>
    <mergeCell ref="A23:B23"/>
    <mergeCell ref="A24:B24"/>
    <mergeCell ref="A25:B25"/>
    <mergeCell ref="A26:B26"/>
    <mergeCell ref="A27:B27"/>
    <mergeCell ref="A28:B28"/>
    <mergeCell ref="A11:B11"/>
    <mergeCell ref="A16:C16"/>
    <mergeCell ref="A18:B18"/>
    <mergeCell ref="A19:B19"/>
    <mergeCell ref="A20:B20"/>
    <mergeCell ref="A21:B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4:D59"/>
  <sheetViews>
    <sheetView topLeftCell="A49" workbookViewId="0">
      <selection sqref="A1:E60"/>
    </sheetView>
  </sheetViews>
  <sheetFormatPr defaultRowHeight="15"/>
  <cols>
    <col min="1" max="1" width="25.85546875" customWidth="1"/>
    <col min="2" max="2" width="15.85546875" customWidth="1"/>
    <col min="3" max="3" width="16.28515625" customWidth="1"/>
    <col min="4" max="4" width="15.42578125" customWidth="1"/>
  </cols>
  <sheetData>
    <row r="4" spans="1:4" ht="15.75">
      <c r="B4" s="1" t="s">
        <v>0</v>
      </c>
      <c r="C4" s="1"/>
    </row>
    <row r="5" spans="1:4" ht="15.75">
      <c r="B5" s="1" t="s">
        <v>1</v>
      </c>
      <c r="C5" s="1"/>
    </row>
    <row r="6" spans="1:4">
      <c r="A6" s="2" t="s">
        <v>2</v>
      </c>
      <c r="B6" s="2"/>
      <c r="C6" s="2"/>
      <c r="D6" s="2"/>
    </row>
    <row r="7" spans="1:4">
      <c r="A7" s="2"/>
      <c r="B7" s="2" t="s">
        <v>3</v>
      </c>
      <c r="C7" s="2"/>
      <c r="D7" s="2"/>
    </row>
    <row r="8" spans="1:4">
      <c r="A8" t="s">
        <v>69</v>
      </c>
      <c r="B8" t="s">
        <v>94</v>
      </c>
      <c r="C8" s="4">
        <v>5</v>
      </c>
    </row>
    <row r="11" spans="1:4" ht="45">
      <c r="A11" s="5" t="s">
        <v>6</v>
      </c>
      <c r="B11" s="6" t="s">
        <v>7</v>
      </c>
      <c r="C11" s="6" t="s">
        <v>8</v>
      </c>
      <c r="D11" s="6" t="s">
        <v>9</v>
      </c>
    </row>
    <row r="12" spans="1:4">
      <c r="A12" s="7" t="s">
        <v>10</v>
      </c>
      <c r="B12" s="8">
        <v>36246.78</v>
      </c>
      <c r="C12" s="8">
        <v>31269.27</v>
      </c>
      <c r="D12" s="5">
        <v>27071.09</v>
      </c>
    </row>
    <row r="13" spans="1:4">
      <c r="A13" s="10" t="s">
        <v>11</v>
      </c>
      <c r="B13" s="11"/>
      <c r="C13" s="12"/>
      <c r="D13" s="5">
        <f>B12-D12</f>
        <v>9175.6899999999987</v>
      </c>
    </row>
    <row r="15" spans="1:4" ht="45">
      <c r="A15" s="61" t="s">
        <v>12</v>
      </c>
      <c r="B15" s="12"/>
      <c r="C15" s="13" t="s">
        <v>13</v>
      </c>
      <c r="D15" s="7"/>
    </row>
    <row r="16" spans="1:4">
      <c r="A16" s="61" t="s">
        <v>14</v>
      </c>
      <c r="B16" s="12"/>
      <c r="C16" s="5">
        <v>0</v>
      </c>
      <c r="D16" s="5"/>
    </row>
    <row r="17" spans="1:4">
      <c r="A17" s="30" t="s">
        <v>15</v>
      </c>
      <c r="B17" s="12"/>
      <c r="C17" s="15">
        <f>'[1]тар. с площ.'!$K$972+'[1]тар. с площ.'!$K$973</f>
        <v>10115.32</v>
      </c>
      <c r="D17" s="5"/>
    </row>
    <row r="18" spans="1:4">
      <c r="A18" s="30"/>
      <c r="B18" s="12"/>
      <c r="C18" s="5"/>
      <c r="D18" s="5"/>
    </row>
    <row r="19" spans="1:4">
      <c r="A19" s="7" t="s">
        <v>16</v>
      </c>
      <c r="B19" s="5"/>
      <c r="C19" s="44">
        <v>0</v>
      </c>
      <c r="D19" s="5"/>
    </row>
    <row r="20" spans="1:4">
      <c r="A20" s="30" t="s">
        <v>62</v>
      </c>
      <c r="B20" s="12"/>
      <c r="C20" s="23">
        <v>16151</v>
      </c>
      <c r="D20" s="5"/>
    </row>
    <row r="21" spans="1:4">
      <c r="A21" s="30" t="s">
        <v>55</v>
      </c>
      <c r="B21" s="12"/>
      <c r="C21" s="23">
        <v>564.94000000000005</v>
      </c>
      <c r="D21" s="5"/>
    </row>
    <row r="22" spans="1:4">
      <c r="A22" s="31" t="s">
        <v>22</v>
      </c>
      <c r="B22" s="12"/>
      <c r="C22" s="44">
        <v>0</v>
      </c>
      <c r="D22" s="5"/>
    </row>
    <row r="23" spans="1:4">
      <c r="A23" s="30" t="s">
        <v>95</v>
      </c>
      <c r="B23" s="12"/>
      <c r="C23" s="23">
        <v>239.83</v>
      </c>
      <c r="D23" s="5"/>
    </row>
    <row r="24" spans="1:4">
      <c r="A24" s="30"/>
      <c r="B24" s="12"/>
      <c r="C24" s="44"/>
      <c r="D24" s="5"/>
    </row>
    <row r="25" spans="1:4">
      <c r="A25" s="38" t="s">
        <v>26</v>
      </c>
      <c r="B25" s="39"/>
      <c r="C25" s="5">
        <v>0</v>
      </c>
      <c r="D25" s="5"/>
    </row>
    <row r="26" spans="1:4">
      <c r="A26" s="30"/>
      <c r="B26" s="12"/>
      <c r="C26" s="5"/>
      <c r="D26" s="5"/>
    </row>
    <row r="27" spans="1:4">
      <c r="A27" s="32" t="s">
        <v>17</v>
      </c>
      <c r="B27" s="12"/>
      <c r="C27" s="7">
        <f>SUM(C16:C26)</f>
        <v>27071.09</v>
      </c>
      <c r="D27" s="5"/>
    </row>
    <row r="28" spans="1:4">
      <c r="A28" s="22"/>
      <c r="B28" s="22"/>
      <c r="C28" s="22"/>
      <c r="D28" s="22"/>
    </row>
    <row r="29" spans="1:4">
      <c r="A29" t="s">
        <v>18</v>
      </c>
    </row>
    <row r="30" spans="1:4">
      <c r="A30" t="s">
        <v>19</v>
      </c>
      <c r="B30" t="s">
        <v>20</v>
      </c>
    </row>
    <row r="33" spans="1:4" ht="15.75">
      <c r="B33" s="1" t="s">
        <v>0</v>
      </c>
      <c r="C33" s="1"/>
    </row>
    <row r="34" spans="1:4" ht="15.75">
      <c r="B34" s="1" t="s">
        <v>1</v>
      </c>
      <c r="C34" s="1"/>
    </row>
    <row r="35" spans="1:4">
      <c r="A35" s="2" t="s">
        <v>2</v>
      </c>
      <c r="B35" s="2"/>
      <c r="C35" s="2"/>
      <c r="D35" s="2"/>
    </row>
    <row r="36" spans="1:4">
      <c r="A36" s="2"/>
      <c r="B36" s="2" t="s">
        <v>3</v>
      </c>
      <c r="C36" s="2"/>
      <c r="D36" s="2"/>
    </row>
    <row r="37" spans="1:4">
      <c r="A37" t="s">
        <v>69</v>
      </c>
      <c r="B37" t="s">
        <v>94</v>
      </c>
      <c r="C37" s="4" t="s">
        <v>39</v>
      </c>
    </row>
    <row r="40" spans="1:4" ht="45">
      <c r="A40" s="5" t="s">
        <v>6</v>
      </c>
      <c r="B40" s="6" t="s">
        <v>7</v>
      </c>
      <c r="C40" s="6" t="s">
        <v>8</v>
      </c>
      <c r="D40" s="6" t="s">
        <v>9</v>
      </c>
    </row>
    <row r="41" spans="1:4">
      <c r="A41" s="7" t="s">
        <v>10</v>
      </c>
      <c r="B41" s="8">
        <v>45035.22</v>
      </c>
      <c r="C41" s="8">
        <v>45861.77</v>
      </c>
      <c r="D41" s="5">
        <v>86972.95</v>
      </c>
    </row>
    <row r="42" spans="1:4">
      <c r="A42" s="10" t="s">
        <v>11</v>
      </c>
      <c r="B42" s="11"/>
      <c r="C42" s="12"/>
      <c r="D42" s="5">
        <f>B41-D41</f>
        <v>-41937.729999999996</v>
      </c>
    </row>
    <row r="44" spans="1:4" ht="45">
      <c r="A44" s="61" t="s">
        <v>12</v>
      </c>
      <c r="B44" s="12"/>
      <c r="C44" s="13" t="s">
        <v>13</v>
      </c>
      <c r="D44" s="7"/>
    </row>
    <row r="45" spans="1:4">
      <c r="A45" s="61" t="s">
        <v>14</v>
      </c>
      <c r="B45" s="12"/>
      <c r="C45" s="5">
        <v>0</v>
      </c>
      <c r="D45" s="5"/>
    </row>
    <row r="46" spans="1:4">
      <c r="A46" s="30" t="s">
        <v>15</v>
      </c>
      <c r="B46" s="12"/>
      <c r="C46" s="15">
        <f>'[1]тар. с площ.'!$K$978+'[1]тар. с площ.'!$K$979+'[1]тар. с площ.'!$K$981+'[1]тар. с площ.'!$K$982+'[1]тар. с площ.'!$K$984+'[1]тар. с площ.'!$K$985+'[1]тар. с площ.'!$K$986+'[1]тар. с площ.'!$K$987+'[1]тар. с площ.'!$K$989</f>
        <v>48596.729999999989</v>
      </c>
      <c r="D46" s="5"/>
    </row>
    <row r="47" spans="1:4">
      <c r="A47" s="30" t="s">
        <v>96</v>
      </c>
      <c r="B47" s="12"/>
      <c r="C47" s="5">
        <f>'[1]тар. с площ.'!$K$980+'[1]тар. с площ.'!$K$983</f>
        <v>38034.26</v>
      </c>
      <c r="D47" s="5"/>
    </row>
    <row r="48" spans="1:4">
      <c r="A48" s="7" t="s">
        <v>16</v>
      </c>
      <c r="B48" s="5"/>
      <c r="C48" s="5">
        <v>0</v>
      </c>
      <c r="D48" s="5"/>
    </row>
    <row r="49" spans="1:4">
      <c r="A49" s="30"/>
      <c r="B49" s="12"/>
      <c r="C49" s="5"/>
      <c r="D49" s="5"/>
    </row>
    <row r="50" spans="1:4">
      <c r="A50" s="30"/>
      <c r="B50" s="12"/>
      <c r="C50" s="5"/>
      <c r="D50" s="5"/>
    </row>
    <row r="51" spans="1:4">
      <c r="A51" s="31" t="s">
        <v>22</v>
      </c>
      <c r="B51" s="12"/>
      <c r="C51" s="5">
        <v>0</v>
      </c>
      <c r="D51" s="5"/>
    </row>
    <row r="52" spans="1:4">
      <c r="A52" s="30" t="s">
        <v>97</v>
      </c>
      <c r="B52" s="12"/>
      <c r="C52" s="62">
        <v>341.96</v>
      </c>
      <c r="D52" s="5"/>
    </row>
    <row r="53" spans="1:4">
      <c r="A53" s="30"/>
      <c r="B53" s="12"/>
      <c r="C53" s="5"/>
      <c r="D53" s="5"/>
    </row>
    <row r="54" spans="1:4">
      <c r="A54" s="38" t="s">
        <v>26</v>
      </c>
      <c r="B54" s="39"/>
      <c r="C54" s="5">
        <v>0</v>
      </c>
      <c r="D54" s="5"/>
    </row>
    <row r="55" spans="1:4">
      <c r="A55" s="30"/>
      <c r="B55" s="12"/>
      <c r="C55" s="5"/>
      <c r="D55" s="5"/>
    </row>
    <row r="56" spans="1:4">
      <c r="A56" s="32" t="s">
        <v>17</v>
      </c>
      <c r="B56" s="12"/>
      <c r="C56" s="7">
        <f>SUM(C45:C55)</f>
        <v>86972.95</v>
      </c>
      <c r="D56" s="5"/>
    </row>
    <row r="57" spans="1:4">
      <c r="A57" s="22"/>
      <c r="B57" s="22"/>
      <c r="C57" s="22"/>
      <c r="D57" s="22"/>
    </row>
    <row r="58" spans="1:4">
      <c r="A58" t="s">
        <v>18</v>
      </c>
    </row>
    <row r="59" spans="1:4">
      <c r="A59" t="s">
        <v>19</v>
      </c>
      <c r="B59" t="s">
        <v>20</v>
      </c>
    </row>
  </sheetData>
  <mergeCells count="26">
    <mergeCell ref="A55:B55"/>
    <mergeCell ref="A56:B56"/>
    <mergeCell ref="A49:B49"/>
    <mergeCell ref="A50:B50"/>
    <mergeCell ref="A51:B51"/>
    <mergeCell ref="A52:B52"/>
    <mergeCell ref="A53:B53"/>
    <mergeCell ref="A54:B54"/>
    <mergeCell ref="A27:B27"/>
    <mergeCell ref="A42:C42"/>
    <mergeCell ref="A44:B44"/>
    <mergeCell ref="A45:B45"/>
    <mergeCell ref="A46:B46"/>
    <mergeCell ref="A47:B47"/>
    <mergeCell ref="A21:B21"/>
    <mergeCell ref="A22:B22"/>
    <mergeCell ref="A23:B23"/>
    <mergeCell ref="A24:B24"/>
    <mergeCell ref="A25:B25"/>
    <mergeCell ref="A26:B26"/>
    <mergeCell ref="A13:C13"/>
    <mergeCell ref="A15:B15"/>
    <mergeCell ref="A16:B16"/>
    <mergeCell ref="A17:B17"/>
    <mergeCell ref="A18:B18"/>
    <mergeCell ref="A20:B2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D20"/>
  <sheetViews>
    <sheetView workbookViewId="0">
      <selection activeCell="K14" sqref="K14"/>
    </sheetView>
  </sheetViews>
  <sheetFormatPr defaultRowHeight="15"/>
  <cols>
    <col min="1" max="1" width="30.7109375" customWidth="1"/>
    <col min="2" max="2" width="17.5703125" customWidth="1"/>
    <col min="4" max="4" width="16.7109375" customWidth="1"/>
  </cols>
  <sheetData>
    <row r="2" spans="1:4" ht="15.75">
      <c r="B2" s="1" t="s">
        <v>0</v>
      </c>
      <c r="C2" s="1"/>
    </row>
    <row r="3" spans="1:4" ht="15.75">
      <c r="B3" s="1" t="s">
        <v>1</v>
      </c>
      <c r="C3" s="1"/>
    </row>
    <row r="4" spans="1:4">
      <c r="A4" s="2" t="s">
        <v>2</v>
      </c>
      <c r="B4" s="2"/>
      <c r="C4" s="2"/>
      <c r="D4" s="2"/>
    </row>
    <row r="5" spans="1:4">
      <c r="A5" s="2"/>
      <c r="B5" s="2" t="s">
        <v>3</v>
      </c>
      <c r="C5" s="2"/>
      <c r="D5" s="2"/>
    </row>
    <row r="6" spans="1:4">
      <c r="A6" t="s">
        <v>98</v>
      </c>
      <c r="B6" t="s">
        <v>99</v>
      </c>
      <c r="C6" s="4">
        <v>7</v>
      </c>
    </row>
    <row r="9" spans="1:4" ht="45">
      <c r="A9" s="5" t="s">
        <v>6</v>
      </c>
      <c r="B9" s="6" t="s">
        <v>7</v>
      </c>
      <c r="C9" s="6" t="s">
        <v>8</v>
      </c>
      <c r="D9" s="6" t="s">
        <v>9</v>
      </c>
    </row>
    <row r="10" spans="1:4">
      <c r="A10" s="7" t="s">
        <v>10</v>
      </c>
      <c r="B10" s="8">
        <v>5836.56</v>
      </c>
      <c r="C10" s="8">
        <v>-867.66</v>
      </c>
      <c r="D10" s="5">
        <v>0</v>
      </c>
    </row>
    <row r="11" spans="1:4">
      <c r="A11" s="10" t="s">
        <v>11</v>
      </c>
      <c r="B11" s="11"/>
      <c r="C11" s="12"/>
      <c r="D11" s="5">
        <f>B10-D10</f>
        <v>5836.56</v>
      </c>
    </row>
    <row r="18" spans="1:2">
      <c r="A18" t="s">
        <v>18</v>
      </c>
    </row>
    <row r="20" spans="1:2">
      <c r="A20" t="s">
        <v>19</v>
      </c>
      <c r="B20" t="s">
        <v>20</v>
      </c>
    </row>
  </sheetData>
  <mergeCells count="1">
    <mergeCell ref="A11:C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6:D32"/>
  <sheetViews>
    <sheetView topLeftCell="A13" workbookViewId="0">
      <selection activeCell="H35" sqref="H35"/>
    </sheetView>
  </sheetViews>
  <sheetFormatPr defaultRowHeight="15"/>
  <cols>
    <col min="1" max="1" width="28.42578125" customWidth="1"/>
    <col min="2" max="2" width="17.7109375" customWidth="1"/>
    <col min="4" max="4" width="24.140625" customWidth="1"/>
  </cols>
  <sheetData>
    <row r="6" spans="1:4" ht="15.75">
      <c r="B6" s="1" t="s">
        <v>0</v>
      </c>
      <c r="C6" s="1"/>
    </row>
    <row r="7" spans="1:4" ht="15.75">
      <c r="B7" s="1" t="s">
        <v>1</v>
      </c>
      <c r="C7" s="1"/>
    </row>
    <row r="8" spans="1:4">
      <c r="A8" s="2" t="s">
        <v>2</v>
      </c>
      <c r="B8" s="2"/>
      <c r="C8" s="2"/>
      <c r="D8" s="2"/>
    </row>
    <row r="9" spans="1:4">
      <c r="A9" s="2"/>
      <c r="B9" s="2" t="s">
        <v>3</v>
      </c>
      <c r="C9" s="2"/>
      <c r="D9" s="2"/>
    </row>
    <row r="10" spans="1:4">
      <c r="A10" t="s">
        <v>69</v>
      </c>
      <c r="B10" t="s">
        <v>100</v>
      </c>
      <c r="C10" s="4">
        <v>15</v>
      </c>
    </row>
    <row r="13" spans="1:4" ht="45">
      <c r="A13" s="5" t="s">
        <v>6</v>
      </c>
      <c r="B13" s="6" t="s">
        <v>7</v>
      </c>
      <c r="C13" s="6" t="s">
        <v>8</v>
      </c>
      <c r="D13" s="6" t="s">
        <v>9</v>
      </c>
    </row>
    <row r="14" spans="1:4">
      <c r="A14" s="7" t="s">
        <v>10</v>
      </c>
      <c r="B14" s="8">
        <v>18493.02</v>
      </c>
      <c r="C14" s="8">
        <v>16514.68</v>
      </c>
      <c r="D14" s="5">
        <v>1037.7900000000009</v>
      </c>
    </row>
    <row r="15" spans="1:4">
      <c r="A15" s="10" t="s">
        <v>27</v>
      </c>
      <c r="B15" s="11"/>
      <c r="C15" s="12"/>
      <c r="D15" s="5">
        <f>B14-D14</f>
        <v>17455.23</v>
      </c>
    </row>
    <row r="17" spans="1:4" ht="45">
      <c r="A17" s="61" t="s">
        <v>12</v>
      </c>
      <c r="B17" s="12"/>
      <c r="C17" s="13" t="s">
        <v>13</v>
      </c>
      <c r="D17" s="7"/>
    </row>
    <row r="18" spans="1:4">
      <c r="A18" s="61" t="s">
        <v>14</v>
      </c>
      <c r="B18" s="12"/>
      <c r="C18" s="5">
        <v>0</v>
      </c>
      <c r="D18" s="5"/>
    </row>
    <row r="19" spans="1:4">
      <c r="A19" s="30"/>
      <c r="B19" s="12"/>
      <c r="C19" s="5"/>
      <c r="D19" s="5"/>
    </row>
    <row r="20" spans="1:4">
      <c r="A20" s="30"/>
      <c r="B20" s="12"/>
      <c r="C20" s="5"/>
      <c r="D20" s="5"/>
    </row>
    <row r="21" spans="1:4">
      <c r="A21" s="7" t="s">
        <v>16</v>
      </c>
      <c r="B21" s="5"/>
      <c r="C21" s="5">
        <v>0</v>
      </c>
      <c r="D21" s="5"/>
    </row>
    <row r="22" spans="1:4">
      <c r="A22" s="30" t="s">
        <v>101</v>
      </c>
      <c r="B22" s="12"/>
      <c r="C22" s="15">
        <f>'[1]тар. с площ.'!$K$960+'[1]тар. с площ.'!$K$961</f>
        <v>722.99</v>
      </c>
      <c r="D22" s="5"/>
    </row>
    <row r="23" spans="1:4">
      <c r="A23" s="30"/>
      <c r="B23" s="12"/>
      <c r="C23" s="5"/>
      <c r="D23" s="5"/>
    </row>
    <row r="24" spans="1:4">
      <c r="A24" s="31" t="s">
        <v>22</v>
      </c>
      <c r="B24" s="12"/>
      <c r="C24" s="5">
        <v>0</v>
      </c>
      <c r="D24" s="5"/>
    </row>
    <row r="25" spans="1:4">
      <c r="A25" s="30" t="s">
        <v>60</v>
      </c>
      <c r="B25" s="12"/>
      <c r="C25" s="37">
        <v>314.8</v>
      </c>
      <c r="D25" s="5"/>
    </row>
    <row r="26" spans="1:4">
      <c r="A26" s="30"/>
      <c r="B26" s="12"/>
      <c r="C26" s="5"/>
      <c r="D26" s="5"/>
    </row>
    <row r="27" spans="1:4">
      <c r="A27" s="38" t="s">
        <v>26</v>
      </c>
      <c r="B27" s="39"/>
      <c r="C27" s="5">
        <v>0</v>
      </c>
      <c r="D27" s="5"/>
    </row>
    <row r="28" spans="1:4">
      <c r="A28" s="30"/>
      <c r="B28" s="12"/>
      <c r="C28" s="5"/>
      <c r="D28" s="5"/>
    </row>
    <row r="29" spans="1:4">
      <c r="A29" s="32" t="s">
        <v>17</v>
      </c>
      <c r="B29" s="12"/>
      <c r="C29" s="7">
        <f>SUM(C18:C28)</f>
        <v>1037.79</v>
      </c>
      <c r="D29" s="5"/>
    </row>
    <row r="30" spans="1:4">
      <c r="A30" s="22"/>
      <c r="B30" s="22"/>
      <c r="C30" s="22"/>
      <c r="D30" s="22"/>
    </row>
    <row r="31" spans="1:4">
      <c r="A31" t="s">
        <v>18</v>
      </c>
    </row>
    <row r="32" spans="1:4">
      <c r="A32" t="s">
        <v>19</v>
      </c>
      <c r="B32" t="s">
        <v>20</v>
      </c>
    </row>
  </sheetData>
  <mergeCells count="13">
    <mergeCell ref="A29:B29"/>
    <mergeCell ref="A23:B23"/>
    <mergeCell ref="A24:B24"/>
    <mergeCell ref="A25:B25"/>
    <mergeCell ref="A26:B26"/>
    <mergeCell ref="A27:B27"/>
    <mergeCell ref="A28:B28"/>
    <mergeCell ref="A15:C15"/>
    <mergeCell ref="A17:B17"/>
    <mergeCell ref="A18:B18"/>
    <mergeCell ref="A19:B19"/>
    <mergeCell ref="A20:B20"/>
    <mergeCell ref="A22:B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D1090"/>
  <sheetViews>
    <sheetView tabSelected="1" workbookViewId="0">
      <selection activeCell="J17" sqref="J17"/>
    </sheetView>
  </sheetViews>
  <sheetFormatPr defaultRowHeight="15"/>
  <cols>
    <col min="1" max="1" width="18.42578125" customWidth="1"/>
    <col min="2" max="2" width="25.28515625" customWidth="1"/>
    <col min="3" max="3" width="13.28515625" customWidth="1"/>
    <col min="4" max="4" width="16.140625" customWidth="1"/>
  </cols>
  <sheetData>
    <row r="2" spans="1:4">
      <c r="C2" s="4"/>
    </row>
    <row r="5" spans="1:4" ht="15.75">
      <c r="B5" s="1" t="s">
        <v>0</v>
      </c>
      <c r="C5" s="1"/>
    </row>
    <row r="6" spans="1:4" ht="15.75">
      <c r="B6" s="1" t="s">
        <v>1</v>
      </c>
      <c r="C6" s="1"/>
    </row>
    <row r="7" spans="1:4">
      <c r="A7" s="2" t="s">
        <v>2</v>
      </c>
      <c r="B7" s="2"/>
      <c r="C7" s="2"/>
      <c r="D7" s="2"/>
    </row>
    <row r="8" spans="1:4">
      <c r="A8" s="2"/>
      <c r="B8" s="2" t="s">
        <v>3</v>
      </c>
      <c r="C8" s="2"/>
      <c r="D8" s="2"/>
    </row>
    <row r="9" spans="1:4">
      <c r="A9" t="s">
        <v>69</v>
      </c>
      <c r="B9" t="s">
        <v>102</v>
      </c>
      <c r="C9" s="4">
        <v>1</v>
      </c>
    </row>
    <row r="12" spans="1:4" ht="45">
      <c r="A12" s="5" t="s">
        <v>6</v>
      </c>
      <c r="B12" s="6" t="s">
        <v>7</v>
      </c>
      <c r="C12" s="6" t="s">
        <v>8</v>
      </c>
      <c r="D12" s="6" t="s">
        <v>9</v>
      </c>
    </row>
    <row r="13" spans="1:4">
      <c r="A13" s="7" t="s">
        <v>10</v>
      </c>
      <c r="B13" s="8">
        <v>36417.78</v>
      </c>
      <c r="C13" s="8">
        <v>31667.07</v>
      </c>
      <c r="D13" s="5">
        <v>113513.12</v>
      </c>
    </row>
    <row r="14" spans="1:4">
      <c r="A14" s="10" t="s">
        <v>11</v>
      </c>
      <c r="B14" s="11"/>
      <c r="C14" s="12"/>
      <c r="D14" s="5">
        <f>B13-D13</f>
        <v>-77095.34</v>
      </c>
    </row>
    <row r="16" spans="1:4" ht="45">
      <c r="A16" s="61" t="s">
        <v>12</v>
      </c>
      <c r="B16" s="12"/>
      <c r="C16" s="13" t="s">
        <v>13</v>
      </c>
      <c r="D16" s="7"/>
    </row>
    <row r="17" spans="1:4">
      <c r="A17" s="61" t="s">
        <v>14</v>
      </c>
      <c r="B17" s="12"/>
      <c r="C17" s="5">
        <v>0</v>
      </c>
      <c r="D17" s="5"/>
    </row>
    <row r="18" spans="1:4">
      <c r="A18" s="30" t="s">
        <v>103</v>
      </c>
      <c r="B18" s="12"/>
      <c r="C18" s="23">
        <v>3953.39</v>
      </c>
      <c r="D18" s="5"/>
    </row>
    <row r="19" spans="1:4">
      <c r="A19" s="30" t="s">
        <v>104</v>
      </c>
      <c r="B19" s="12"/>
      <c r="C19" s="23">
        <v>9445</v>
      </c>
      <c r="D19" s="5"/>
    </row>
    <row r="20" spans="1:4">
      <c r="A20" s="61" t="s">
        <v>16</v>
      </c>
      <c r="B20" s="12"/>
      <c r="C20" s="44">
        <v>0</v>
      </c>
      <c r="D20" s="5"/>
    </row>
    <row r="21" spans="1:4">
      <c r="A21" s="30"/>
      <c r="B21" s="12"/>
      <c r="C21" s="44"/>
      <c r="D21" s="5"/>
    </row>
    <row r="22" spans="1:4">
      <c r="A22" s="30"/>
      <c r="B22" s="12"/>
      <c r="C22" s="44"/>
      <c r="D22" s="5"/>
    </row>
    <row r="23" spans="1:4">
      <c r="A23" s="31" t="s">
        <v>22</v>
      </c>
      <c r="B23" s="12"/>
      <c r="C23" s="44">
        <v>0</v>
      </c>
      <c r="D23" s="5"/>
    </row>
    <row r="24" spans="1:4">
      <c r="A24" s="30" t="s">
        <v>105</v>
      </c>
      <c r="B24" s="12"/>
      <c r="C24" s="62">
        <v>98743.17</v>
      </c>
      <c r="D24" s="5"/>
    </row>
    <row r="25" spans="1:4">
      <c r="A25" s="30" t="s">
        <v>58</v>
      </c>
      <c r="B25" s="12"/>
      <c r="C25" s="62">
        <v>1371.56</v>
      </c>
      <c r="D25" s="5"/>
    </row>
    <row r="26" spans="1:4">
      <c r="A26" s="38" t="s">
        <v>26</v>
      </c>
      <c r="B26" s="39"/>
      <c r="C26" s="5">
        <v>0</v>
      </c>
      <c r="D26" s="5"/>
    </row>
    <row r="27" spans="1:4">
      <c r="A27" s="30"/>
      <c r="B27" s="12"/>
      <c r="C27" s="5"/>
      <c r="D27" s="5"/>
    </row>
    <row r="28" spans="1:4">
      <c r="A28" s="32" t="s">
        <v>17</v>
      </c>
      <c r="B28" s="12"/>
      <c r="C28" s="7">
        <f>SUM(C17:C27)</f>
        <v>113513.12</v>
      </c>
      <c r="D28" s="5"/>
    </row>
    <row r="29" spans="1:4">
      <c r="A29" s="22"/>
      <c r="B29" s="22"/>
      <c r="C29" s="22"/>
      <c r="D29" s="22"/>
    </row>
    <row r="30" spans="1:4">
      <c r="A30" t="s">
        <v>18</v>
      </c>
    </row>
    <row r="31" spans="1:4">
      <c r="A31" t="s">
        <v>19</v>
      </c>
      <c r="B31" t="s">
        <v>20</v>
      </c>
    </row>
    <row r="53" spans="1:4" ht="15.75">
      <c r="B53" s="1" t="s">
        <v>0</v>
      </c>
      <c r="C53" s="1"/>
    </row>
    <row r="54" spans="1:4" ht="15.75">
      <c r="B54" s="1" t="s">
        <v>1</v>
      </c>
      <c r="C54" s="1"/>
    </row>
    <row r="55" spans="1:4">
      <c r="A55" s="2" t="s">
        <v>2</v>
      </c>
      <c r="B55" s="2"/>
      <c r="C55" s="2"/>
      <c r="D55" s="2"/>
    </row>
    <row r="56" spans="1:4">
      <c r="A56" s="2"/>
      <c r="B56" s="2" t="s">
        <v>3</v>
      </c>
      <c r="C56" s="2"/>
      <c r="D56" s="2"/>
    </row>
    <row r="57" spans="1:4">
      <c r="A57" t="s">
        <v>69</v>
      </c>
      <c r="B57" t="s">
        <v>102</v>
      </c>
      <c r="C57" s="4">
        <v>3</v>
      </c>
    </row>
    <row r="60" spans="1:4" ht="45">
      <c r="A60" s="5" t="s">
        <v>6</v>
      </c>
      <c r="B60" s="6" t="s">
        <v>7</v>
      </c>
      <c r="C60" s="6" t="s">
        <v>8</v>
      </c>
      <c r="D60" s="6" t="s">
        <v>9</v>
      </c>
    </row>
    <row r="61" spans="1:4">
      <c r="A61" s="7" t="s">
        <v>10</v>
      </c>
      <c r="B61" s="8">
        <v>37141.919999999998</v>
      </c>
      <c r="C61" s="8">
        <v>34889.589999999997</v>
      </c>
      <c r="D61" s="5">
        <v>36634</v>
      </c>
    </row>
    <row r="62" spans="1:4">
      <c r="A62" s="10" t="s">
        <v>11</v>
      </c>
      <c r="B62" s="11"/>
      <c r="C62" s="12"/>
      <c r="D62" s="5">
        <f>B61-D61</f>
        <v>507.91999999999825</v>
      </c>
    </row>
    <row r="64" spans="1:4" ht="45">
      <c r="A64" s="61" t="s">
        <v>12</v>
      </c>
      <c r="B64" s="12"/>
      <c r="C64" s="13" t="s">
        <v>13</v>
      </c>
      <c r="D64" s="7"/>
    </row>
    <row r="65" spans="1:4">
      <c r="A65" s="61" t="s">
        <v>14</v>
      </c>
      <c r="B65" s="12"/>
      <c r="C65" s="5">
        <v>0</v>
      </c>
      <c r="D65" s="5"/>
    </row>
    <row r="66" spans="1:4">
      <c r="A66" s="30"/>
      <c r="B66" s="12"/>
      <c r="C66" s="5"/>
      <c r="D66" s="5"/>
    </row>
    <row r="67" spans="1:4">
      <c r="A67" s="30"/>
      <c r="B67" s="12"/>
      <c r="C67" s="5"/>
      <c r="D67" s="5"/>
    </row>
    <row r="68" spans="1:4">
      <c r="A68" s="61" t="s">
        <v>16</v>
      </c>
      <c r="B68" s="12"/>
      <c r="C68" s="5">
        <v>0</v>
      </c>
      <c r="D68" s="5"/>
    </row>
    <row r="69" spans="1:4">
      <c r="A69" s="30" t="s">
        <v>106</v>
      </c>
      <c r="B69" s="12"/>
      <c r="C69" s="23">
        <v>7055</v>
      </c>
      <c r="D69" s="5"/>
    </row>
    <row r="70" spans="1:4">
      <c r="A70" s="30" t="s">
        <v>107</v>
      </c>
      <c r="B70" s="12"/>
      <c r="C70" s="23">
        <v>15347</v>
      </c>
      <c r="D70" s="5"/>
    </row>
    <row r="71" spans="1:4">
      <c r="A71" s="30" t="s">
        <v>108</v>
      </c>
      <c r="B71" s="12"/>
      <c r="C71" s="23">
        <v>14232</v>
      </c>
      <c r="D71" s="5"/>
    </row>
    <row r="72" spans="1:4">
      <c r="A72" s="31" t="s">
        <v>22</v>
      </c>
      <c r="B72" s="12"/>
      <c r="C72" s="5">
        <v>0</v>
      </c>
      <c r="D72" s="5"/>
    </row>
    <row r="73" spans="1:4">
      <c r="A73" s="30"/>
      <c r="B73" s="12"/>
      <c r="C73" s="5"/>
      <c r="D73" s="5"/>
    </row>
    <row r="74" spans="1:4">
      <c r="A74" s="30"/>
      <c r="B74" s="12"/>
      <c r="C74" s="5"/>
      <c r="D74" s="5"/>
    </row>
    <row r="75" spans="1:4">
      <c r="A75" s="38" t="s">
        <v>26</v>
      </c>
      <c r="B75" s="39"/>
      <c r="C75" s="5">
        <v>0</v>
      </c>
      <c r="D75" s="5"/>
    </row>
    <row r="76" spans="1:4">
      <c r="A76" s="30"/>
      <c r="B76" s="12"/>
      <c r="C76" s="5"/>
      <c r="D76" s="5"/>
    </row>
    <row r="77" spans="1:4">
      <c r="A77" s="32" t="s">
        <v>17</v>
      </c>
      <c r="B77" s="12"/>
      <c r="C77" s="7">
        <f>SUM(C65:C76)</f>
        <v>36634</v>
      </c>
      <c r="D77" s="5"/>
    </row>
    <row r="78" spans="1:4">
      <c r="A78" s="22"/>
      <c r="B78" s="22"/>
      <c r="C78" s="22"/>
      <c r="D78" s="22"/>
    </row>
    <row r="79" spans="1:4">
      <c r="A79" t="s">
        <v>18</v>
      </c>
    </row>
    <row r="80" spans="1:4">
      <c r="A80" t="s">
        <v>19</v>
      </c>
      <c r="B80" t="s">
        <v>20</v>
      </c>
    </row>
    <row r="102" spans="1:4" ht="15.75">
      <c r="B102" s="1" t="s">
        <v>0</v>
      </c>
      <c r="C102" s="1"/>
    </row>
    <row r="103" spans="1:4" ht="15.75">
      <c r="B103" s="1" t="s">
        <v>1</v>
      </c>
      <c r="C103" s="1"/>
    </row>
    <row r="104" spans="1:4">
      <c r="A104" s="2" t="s">
        <v>2</v>
      </c>
      <c r="B104" s="2"/>
      <c r="C104" s="2"/>
      <c r="D104" s="2"/>
    </row>
    <row r="105" spans="1:4">
      <c r="A105" s="2"/>
      <c r="B105" s="2" t="s">
        <v>3</v>
      </c>
      <c r="C105" s="2"/>
      <c r="D105" s="2"/>
    </row>
    <row r="106" spans="1:4">
      <c r="A106" t="s">
        <v>69</v>
      </c>
      <c r="B106" t="s">
        <v>102</v>
      </c>
      <c r="C106" s="4">
        <v>4</v>
      </c>
    </row>
    <row r="109" spans="1:4" ht="45">
      <c r="A109" s="5" t="s">
        <v>6</v>
      </c>
      <c r="B109" s="6" t="s">
        <v>7</v>
      </c>
      <c r="C109" s="6" t="s">
        <v>8</v>
      </c>
      <c r="D109" s="6" t="s">
        <v>9</v>
      </c>
    </row>
    <row r="110" spans="1:4">
      <c r="A110" s="7" t="s">
        <v>10</v>
      </c>
      <c r="B110" s="8">
        <v>36548.519999999997</v>
      </c>
      <c r="C110" s="8">
        <v>38180.79</v>
      </c>
      <c r="D110" s="5">
        <v>12677.979999999996</v>
      </c>
    </row>
    <row r="111" spans="1:4">
      <c r="A111" s="10" t="s">
        <v>11</v>
      </c>
      <c r="B111" s="11"/>
      <c r="C111" s="12"/>
      <c r="D111" s="5">
        <f>B110-D110</f>
        <v>23870.54</v>
      </c>
    </row>
    <row r="113" spans="1:4" ht="45">
      <c r="A113" s="61" t="s">
        <v>12</v>
      </c>
      <c r="B113" s="12"/>
      <c r="C113" s="13" t="s">
        <v>13</v>
      </c>
      <c r="D113" s="7"/>
    </row>
    <row r="114" spans="1:4">
      <c r="A114" s="61" t="s">
        <v>14</v>
      </c>
      <c r="B114" s="12"/>
      <c r="C114" s="5">
        <v>0</v>
      </c>
      <c r="D114" s="5"/>
    </row>
    <row r="115" spans="1:4">
      <c r="A115" s="30" t="s">
        <v>15</v>
      </c>
      <c r="B115" s="12"/>
      <c r="C115" s="15">
        <f>'[1]тар. с площ.'!$K$930+'[1]тар. с площ.'!$K$931+'[1]тар. с площ.'!$K$932</f>
        <v>12363.179999999998</v>
      </c>
      <c r="D115" s="5"/>
    </row>
    <row r="116" spans="1:4">
      <c r="A116" s="30"/>
      <c r="B116" s="12"/>
      <c r="C116" s="5"/>
      <c r="D116" s="5"/>
    </row>
    <row r="117" spans="1:4">
      <c r="A117" s="61" t="s">
        <v>16</v>
      </c>
      <c r="B117" s="12"/>
      <c r="C117" s="5">
        <v>0</v>
      </c>
      <c r="D117" s="5"/>
    </row>
    <row r="118" spans="1:4">
      <c r="A118" s="30"/>
      <c r="B118" s="12"/>
      <c r="C118" s="5"/>
      <c r="D118" s="5"/>
    </row>
    <row r="119" spans="1:4">
      <c r="A119" s="30"/>
      <c r="B119" s="12"/>
      <c r="C119" s="5"/>
      <c r="D119" s="5"/>
    </row>
    <row r="120" spans="1:4">
      <c r="A120" s="31" t="s">
        <v>22</v>
      </c>
      <c r="B120" s="12"/>
      <c r="C120" s="5">
        <v>0</v>
      </c>
      <c r="D120" s="5"/>
    </row>
    <row r="121" spans="1:4">
      <c r="A121" s="30" t="s">
        <v>60</v>
      </c>
      <c r="B121" s="12"/>
      <c r="C121" s="37">
        <v>314.8</v>
      </c>
      <c r="D121" s="5"/>
    </row>
    <row r="122" spans="1:4">
      <c r="A122" s="30"/>
      <c r="B122" s="12"/>
      <c r="C122" s="5"/>
      <c r="D122" s="5"/>
    </row>
    <row r="123" spans="1:4">
      <c r="A123" s="38" t="s">
        <v>26</v>
      </c>
      <c r="B123" s="39"/>
      <c r="C123" s="5">
        <v>0</v>
      </c>
      <c r="D123" s="5"/>
    </row>
    <row r="124" spans="1:4">
      <c r="A124" s="30"/>
      <c r="B124" s="12"/>
      <c r="C124" s="5"/>
      <c r="D124" s="5"/>
    </row>
    <row r="125" spans="1:4">
      <c r="A125" s="32" t="s">
        <v>17</v>
      </c>
      <c r="B125" s="12"/>
      <c r="C125" s="7">
        <f>SUM(C114:C124)</f>
        <v>12677.979999999998</v>
      </c>
      <c r="D125" s="5"/>
    </row>
    <row r="126" spans="1:4">
      <c r="A126" s="22"/>
      <c r="B126" s="22"/>
      <c r="C126" s="22"/>
      <c r="D126" s="22"/>
    </row>
    <row r="127" spans="1:4">
      <c r="A127" t="s">
        <v>18</v>
      </c>
    </row>
    <row r="128" spans="1:4">
      <c r="A128" t="s">
        <v>19</v>
      </c>
      <c r="B128" t="s">
        <v>20</v>
      </c>
    </row>
    <row r="151" spans="1:4" ht="15.75">
      <c r="B151" s="1" t="s">
        <v>0</v>
      </c>
      <c r="C151" s="1"/>
    </row>
    <row r="152" spans="1:4" ht="15.75">
      <c r="B152" s="1" t="s">
        <v>1</v>
      </c>
      <c r="C152" s="1"/>
    </row>
    <row r="153" spans="1:4">
      <c r="A153" s="2" t="s">
        <v>2</v>
      </c>
      <c r="B153" s="2"/>
      <c r="C153" s="2"/>
      <c r="D153" s="2"/>
    </row>
    <row r="154" spans="1:4">
      <c r="A154" s="2"/>
      <c r="B154" s="2" t="s">
        <v>3</v>
      </c>
      <c r="C154" s="2"/>
      <c r="D154" s="2"/>
    </row>
    <row r="155" spans="1:4">
      <c r="A155" t="s">
        <v>69</v>
      </c>
      <c r="B155" t="s">
        <v>102</v>
      </c>
      <c r="C155" s="4">
        <v>5</v>
      </c>
    </row>
    <row r="158" spans="1:4" ht="45">
      <c r="A158" s="5" t="s">
        <v>6</v>
      </c>
      <c r="B158" s="6" t="s">
        <v>7</v>
      </c>
      <c r="C158" s="6" t="s">
        <v>8</v>
      </c>
      <c r="D158" s="6" t="s">
        <v>9</v>
      </c>
    </row>
    <row r="159" spans="1:4">
      <c r="A159" s="7" t="s">
        <v>10</v>
      </c>
      <c r="B159" s="8">
        <v>36337.440000000002</v>
      </c>
      <c r="C159" s="8">
        <v>34948.9</v>
      </c>
      <c r="D159" s="5">
        <v>80438</v>
      </c>
    </row>
    <row r="160" spans="1:4">
      <c r="A160" s="10" t="s">
        <v>11</v>
      </c>
      <c r="B160" s="11"/>
      <c r="C160" s="12"/>
      <c r="D160" s="5">
        <f>B159-D159</f>
        <v>-44100.56</v>
      </c>
    </row>
    <row r="162" spans="1:4" ht="45">
      <c r="A162" s="61" t="s">
        <v>12</v>
      </c>
      <c r="B162" s="12"/>
      <c r="C162" s="13" t="s">
        <v>13</v>
      </c>
      <c r="D162" s="7"/>
    </row>
    <row r="163" spans="1:4">
      <c r="A163" s="61" t="s">
        <v>14</v>
      </c>
      <c r="B163" s="12"/>
      <c r="C163" s="5">
        <v>0</v>
      </c>
      <c r="D163" s="5"/>
    </row>
    <row r="164" spans="1:4">
      <c r="A164" s="30"/>
      <c r="B164" s="12"/>
      <c r="C164" s="5"/>
      <c r="D164" s="5"/>
    </row>
    <row r="165" spans="1:4">
      <c r="A165" s="30"/>
      <c r="B165" s="12"/>
      <c r="C165" s="5"/>
      <c r="D165" s="5"/>
    </row>
    <row r="166" spans="1:4">
      <c r="A166" s="61" t="s">
        <v>16</v>
      </c>
      <c r="B166" s="12"/>
      <c r="C166" s="5">
        <v>0</v>
      </c>
      <c r="D166" s="5"/>
    </row>
    <row r="167" spans="1:4">
      <c r="A167" s="30" t="s">
        <v>109</v>
      </c>
      <c r="B167" s="12"/>
      <c r="C167" s="5">
        <f>'[1]тар. с площ.'!$K$934+'[1]тар. с площ.'!$K$935</f>
        <v>80438</v>
      </c>
      <c r="D167" s="5"/>
    </row>
    <row r="168" spans="1:4">
      <c r="A168" s="30"/>
      <c r="B168" s="12"/>
      <c r="C168" s="5"/>
      <c r="D168" s="5"/>
    </row>
    <row r="169" spans="1:4">
      <c r="A169" s="31" t="s">
        <v>22</v>
      </c>
      <c r="B169" s="12"/>
      <c r="C169" s="5">
        <v>0</v>
      </c>
      <c r="D169" s="5"/>
    </row>
    <row r="170" spans="1:4">
      <c r="A170" s="30"/>
      <c r="B170" s="12"/>
      <c r="C170" s="5"/>
      <c r="D170" s="5"/>
    </row>
    <row r="171" spans="1:4">
      <c r="A171" s="30"/>
      <c r="B171" s="12"/>
      <c r="C171" s="5"/>
      <c r="D171" s="5"/>
    </row>
    <row r="172" spans="1:4">
      <c r="A172" s="38" t="s">
        <v>26</v>
      </c>
      <c r="B172" s="39"/>
      <c r="C172" s="5">
        <v>0</v>
      </c>
      <c r="D172" s="5"/>
    </row>
    <row r="173" spans="1:4">
      <c r="A173" s="30"/>
      <c r="B173" s="12"/>
      <c r="C173" s="5"/>
      <c r="D173" s="5"/>
    </row>
    <row r="174" spans="1:4">
      <c r="A174" s="32" t="s">
        <v>17</v>
      </c>
      <c r="B174" s="12"/>
      <c r="C174" s="7">
        <f>SUM(C163:C173)</f>
        <v>80438</v>
      </c>
      <c r="D174" s="5"/>
    </row>
    <row r="175" spans="1:4">
      <c r="A175" s="22"/>
      <c r="B175" s="22"/>
      <c r="C175" s="22"/>
      <c r="D175" s="22"/>
    </row>
    <row r="176" spans="1:4">
      <c r="A176" t="s">
        <v>18</v>
      </c>
    </row>
    <row r="177" spans="1:2">
      <c r="A177" t="s">
        <v>19</v>
      </c>
      <c r="B177" t="s">
        <v>20</v>
      </c>
    </row>
    <row r="198" spans="1:4" ht="15.75">
      <c r="B198" s="1" t="s">
        <v>0</v>
      </c>
      <c r="C198" s="1"/>
    </row>
    <row r="199" spans="1:4" ht="15.75">
      <c r="B199" s="1" t="s">
        <v>1</v>
      </c>
      <c r="C199" s="1"/>
    </row>
    <row r="200" spans="1:4">
      <c r="A200" s="2" t="s">
        <v>2</v>
      </c>
      <c r="B200" s="2"/>
      <c r="C200" s="2"/>
      <c r="D200" s="2"/>
    </row>
    <row r="201" spans="1:4">
      <c r="A201" s="2"/>
      <c r="B201" s="2" t="s">
        <v>3</v>
      </c>
      <c r="C201" s="2"/>
      <c r="D201" s="2"/>
    </row>
    <row r="202" spans="1:4">
      <c r="A202" t="s">
        <v>69</v>
      </c>
      <c r="B202" t="s">
        <v>102</v>
      </c>
      <c r="C202" s="4">
        <v>7</v>
      </c>
    </row>
    <row r="205" spans="1:4" ht="45">
      <c r="A205" s="5" t="s">
        <v>6</v>
      </c>
      <c r="B205" s="6" t="s">
        <v>7</v>
      </c>
      <c r="C205" s="6" t="s">
        <v>8</v>
      </c>
      <c r="D205" s="6" t="s">
        <v>9</v>
      </c>
    </row>
    <row r="206" spans="1:4">
      <c r="A206" s="7" t="s">
        <v>10</v>
      </c>
      <c r="B206" s="8">
        <v>36045</v>
      </c>
      <c r="C206" s="8">
        <v>35379.040000000001</v>
      </c>
      <c r="D206" s="5">
        <v>105381.95000000001</v>
      </c>
    </row>
    <row r="207" spans="1:4">
      <c r="A207" s="10" t="s">
        <v>11</v>
      </c>
      <c r="B207" s="11"/>
      <c r="C207" s="12"/>
      <c r="D207" s="5">
        <f>B206-D206</f>
        <v>-69336.950000000012</v>
      </c>
    </row>
    <row r="209" spans="1:4" ht="45">
      <c r="A209" s="61" t="s">
        <v>12</v>
      </c>
      <c r="B209" s="12"/>
      <c r="C209" s="13" t="s">
        <v>13</v>
      </c>
      <c r="D209" s="7"/>
    </row>
    <row r="210" spans="1:4">
      <c r="A210" s="61" t="s">
        <v>14</v>
      </c>
      <c r="B210" s="12"/>
      <c r="C210" s="5">
        <v>0</v>
      </c>
      <c r="D210" s="5"/>
    </row>
    <row r="211" spans="1:4">
      <c r="A211" s="30"/>
      <c r="B211" s="12"/>
      <c r="C211" s="5"/>
      <c r="D211" s="5"/>
    </row>
    <row r="212" spans="1:4">
      <c r="A212" s="30"/>
      <c r="B212" s="12"/>
      <c r="C212" s="5"/>
      <c r="D212" s="5"/>
    </row>
    <row r="213" spans="1:4">
      <c r="A213" s="61" t="s">
        <v>16</v>
      </c>
      <c r="B213" s="12"/>
      <c r="C213" s="5">
        <v>0</v>
      </c>
      <c r="D213" s="5"/>
    </row>
    <row r="214" spans="1:4">
      <c r="A214" s="30" t="s">
        <v>61</v>
      </c>
      <c r="B214" s="12"/>
      <c r="C214" s="68">
        <v>20312</v>
      </c>
      <c r="D214" s="5"/>
    </row>
    <row r="215" spans="1:4">
      <c r="A215" s="30"/>
      <c r="B215" s="12"/>
      <c r="C215" s="69"/>
      <c r="D215" s="5"/>
    </row>
    <row r="216" spans="1:4">
      <c r="A216" s="31" t="s">
        <v>22</v>
      </c>
      <c r="B216" s="12"/>
      <c r="C216" s="69">
        <v>0</v>
      </c>
      <c r="D216" s="5"/>
    </row>
    <row r="217" spans="1:4">
      <c r="A217" s="30" t="s">
        <v>110</v>
      </c>
      <c r="B217" s="12"/>
      <c r="C217" s="69">
        <f>'[1]тар. с площ.'!$K$938+'[1]тар. с площ.'!$K$940</f>
        <v>84726.3</v>
      </c>
      <c r="D217" s="5"/>
    </row>
    <row r="218" spans="1:4">
      <c r="A218" s="30" t="s">
        <v>60</v>
      </c>
      <c r="B218" s="12"/>
      <c r="C218" s="68">
        <v>343.65</v>
      </c>
      <c r="D218" s="5"/>
    </row>
    <row r="219" spans="1:4">
      <c r="A219" s="38" t="s">
        <v>26</v>
      </c>
      <c r="B219" s="39"/>
      <c r="C219" s="5">
        <v>0</v>
      </c>
      <c r="D219" s="5"/>
    </row>
    <row r="220" spans="1:4">
      <c r="A220" s="30"/>
      <c r="B220" s="12"/>
      <c r="C220" s="5"/>
      <c r="D220" s="5"/>
    </row>
    <row r="221" spans="1:4">
      <c r="A221" s="32" t="s">
        <v>17</v>
      </c>
      <c r="B221" s="12"/>
      <c r="C221" s="7">
        <f>SUM(C210:C220)</f>
        <v>105381.95</v>
      </c>
      <c r="D221" s="5"/>
    </row>
    <row r="222" spans="1:4">
      <c r="A222" s="22"/>
      <c r="B222" s="22"/>
      <c r="C222" s="22"/>
      <c r="D222" s="22"/>
    </row>
    <row r="223" spans="1:4">
      <c r="A223" t="s">
        <v>18</v>
      </c>
    </row>
    <row r="224" spans="1:4">
      <c r="A224" t="s">
        <v>19</v>
      </c>
      <c r="B224" t="s">
        <v>20</v>
      </c>
    </row>
    <row r="248" spans="1:4" ht="15.75">
      <c r="B248" s="1" t="s">
        <v>0</v>
      </c>
      <c r="C248" s="1"/>
    </row>
    <row r="249" spans="1:4" ht="15.75">
      <c r="B249" s="1" t="s">
        <v>1</v>
      </c>
      <c r="C249" s="1"/>
    </row>
    <row r="250" spans="1:4">
      <c r="A250" s="2" t="s">
        <v>2</v>
      </c>
      <c r="B250" s="2"/>
      <c r="C250" s="2"/>
      <c r="D250" s="2"/>
    </row>
    <row r="251" spans="1:4">
      <c r="A251" s="2"/>
      <c r="B251" s="2" t="s">
        <v>3</v>
      </c>
      <c r="C251" s="2"/>
      <c r="D251" s="2"/>
    </row>
    <row r="252" spans="1:4">
      <c r="A252" t="s">
        <v>69</v>
      </c>
      <c r="B252" t="s">
        <v>102</v>
      </c>
      <c r="C252" s="4">
        <v>9</v>
      </c>
    </row>
    <row r="255" spans="1:4" ht="45">
      <c r="A255" s="5" t="s">
        <v>6</v>
      </c>
      <c r="B255" s="6" t="s">
        <v>7</v>
      </c>
      <c r="C255" s="6" t="s">
        <v>8</v>
      </c>
      <c r="D255" s="6" t="s">
        <v>9</v>
      </c>
    </row>
    <row r="256" spans="1:4">
      <c r="A256" s="7" t="s">
        <v>10</v>
      </c>
      <c r="B256" s="8">
        <f>33666.24+2562.25</f>
        <v>36228.49</v>
      </c>
      <c r="C256" s="8">
        <f>34099.5+2342.05</f>
        <v>36441.550000000003</v>
      </c>
      <c r="D256" s="5">
        <v>43430.13</v>
      </c>
    </row>
    <row r="257" spans="1:4">
      <c r="A257" s="10" t="s">
        <v>11</v>
      </c>
      <c r="B257" s="11"/>
      <c r="C257" s="12"/>
      <c r="D257" s="5">
        <f>B256-D256</f>
        <v>-7201.6399999999994</v>
      </c>
    </row>
    <row r="259" spans="1:4" ht="45">
      <c r="A259" s="61" t="s">
        <v>12</v>
      </c>
      <c r="B259" s="12"/>
      <c r="C259" s="13" t="s">
        <v>13</v>
      </c>
      <c r="D259" s="7"/>
    </row>
    <row r="260" spans="1:4">
      <c r="A260" s="61" t="s">
        <v>14</v>
      </c>
      <c r="B260" s="12"/>
      <c r="C260" s="5">
        <v>0</v>
      </c>
      <c r="D260" s="5"/>
    </row>
    <row r="261" spans="1:4">
      <c r="A261" s="30" t="s">
        <v>70</v>
      </c>
      <c r="B261" s="12"/>
      <c r="C261" s="23">
        <v>531.15</v>
      </c>
      <c r="D261" s="5"/>
    </row>
    <row r="262" spans="1:4">
      <c r="A262" s="30" t="s">
        <v>15</v>
      </c>
      <c r="B262" s="12"/>
      <c r="C262" s="23">
        <v>2247.85</v>
      </c>
      <c r="D262" s="5"/>
    </row>
    <row r="263" spans="1:4">
      <c r="A263" s="61" t="s">
        <v>16</v>
      </c>
      <c r="B263" s="12"/>
      <c r="C263" s="44">
        <v>0</v>
      </c>
      <c r="D263" s="5"/>
    </row>
    <row r="264" spans="1:4">
      <c r="A264" s="30" t="s">
        <v>111</v>
      </c>
      <c r="B264" s="12"/>
      <c r="C264" s="37">
        <v>183.75</v>
      </c>
      <c r="D264" s="5"/>
    </row>
    <row r="265" spans="1:4">
      <c r="A265" s="30" t="s">
        <v>112</v>
      </c>
      <c r="B265" s="12"/>
      <c r="C265" s="23">
        <v>2089.5700000000002</v>
      </c>
      <c r="D265" s="5"/>
    </row>
    <row r="266" spans="1:4">
      <c r="A266" s="31" t="s">
        <v>22</v>
      </c>
      <c r="B266" s="12"/>
      <c r="C266" s="44">
        <v>0</v>
      </c>
      <c r="D266" s="5"/>
    </row>
    <row r="267" spans="1:4">
      <c r="A267" s="30" t="s">
        <v>113</v>
      </c>
      <c r="B267" s="12"/>
      <c r="C267" s="23">
        <v>38377.81</v>
      </c>
      <c r="D267" s="5"/>
    </row>
    <row r="268" spans="1:4">
      <c r="A268" s="30"/>
      <c r="B268" s="12"/>
      <c r="C268" s="5"/>
      <c r="D268" s="5"/>
    </row>
    <row r="269" spans="1:4">
      <c r="A269" s="38" t="s">
        <v>26</v>
      </c>
      <c r="B269" s="39"/>
      <c r="C269" s="5">
        <v>0</v>
      </c>
      <c r="D269" s="5"/>
    </row>
    <row r="270" spans="1:4">
      <c r="A270" s="30"/>
      <c r="B270" s="12"/>
      <c r="C270" s="5"/>
      <c r="D270" s="5"/>
    </row>
    <row r="271" spans="1:4">
      <c r="A271" s="32" t="s">
        <v>17</v>
      </c>
      <c r="B271" s="12"/>
      <c r="C271" s="7">
        <f>SUM(C260:C270)</f>
        <v>43430.13</v>
      </c>
      <c r="D271" s="5"/>
    </row>
    <row r="272" spans="1:4">
      <c r="A272" s="22"/>
      <c r="B272" s="22"/>
      <c r="C272" s="22"/>
      <c r="D272" s="22"/>
    </row>
    <row r="273" spans="1:2">
      <c r="A273" t="s">
        <v>18</v>
      </c>
    </row>
    <row r="274" spans="1:2">
      <c r="A274" t="s">
        <v>19</v>
      </c>
      <c r="B274" t="s">
        <v>20</v>
      </c>
    </row>
    <row r="295" spans="1:4" ht="15.75">
      <c r="B295" s="1" t="s">
        <v>0</v>
      </c>
      <c r="C295" s="1"/>
    </row>
    <row r="296" spans="1:4" ht="15.75">
      <c r="B296" s="1" t="s">
        <v>1</v>
      </c>
      <c r="C296" s="1"/>
    </row>
    <row r="297" spans="1:4">
      <c r="A297" s="2" t="s">
        <v>2</v>
      </c>
      <c r="B297" s="2"/>
      <c r="C297" s="2"/>
      <c r="D297" s="2"/>
    </row>
    <row r="298" spans="1:4">
      <c r="A298" s="2"/>
      <c r="B298" s="2" t="s">
        <v>3</v>
      </c>
      <c r="C298" s="2"/>
      <c r="D298" s="2"/>
    </row>
    <row r="299" spans="1:4">
      <c r="A299" t="s">
        <v>69</v>
      </c>
      <c r="B299" t="s">
        <v>102</v>
      </c>
      <c r="C299" s="4">
        <v>10</v>
      </c>
    </row>
    <row r="302" spans="1:4" ht="45">
      <c r="A302" s="5" t="s">
        <v>6</v>
      </c>
      <c r="B302" s="6" t="s">
        <v>7</v>
      </c>
      <c r="C302" s="6" t="s">
        <v>8</v>
      </c>
      <c r="D302" s="6" t="s">
        <v>9</v>
      </c>
    </row>
    <row r="303" spans="1:4">
      <c r="A303" s="7" t="s">
        <v>10</v>
      </c>
      <c r="B303" s="8">
        <v>36638.94</v>
      </c>
      <c r="C303" s="8">
        <v>35907.47</v>
      </c>
      <c r="D303" s="5">
        <v>38620.800000000003</v>
      </c>
    </row>
    <row r="304" spans="1:4">
      <c r="A304" s="10" t="s">
        <v>11</v>
      </c>
      <c r="B304" s="11"/>
      <c r="C304" s="12"/>
      <c r="D304" s="5">
        <f>B303-D303</f>
        <v>-1981.8600000000006</v>
      </c>
    </row>
    <row r="306" spans="1:4" ht="45">
      <c r="A306" s="61" t="s">
        <v>12</v>
      </c>
      <c r="B306" s="12"/>
      <c r="C306" s="13" t="s">
        <v>13</v>
      </c>
      <c r="D306" s="7"/>
    </row>
    <row r="307" spans="1:4">
      <c r="A307" s="61" t="s">
        <v>14</v>
      </c>
      <c r="B307" s="12"/>
      <c r="C307" s="5">
        <v>0</v>
      </c>
      <c r="D307" s="5"/>
    </row>
    <row r="308" spans="1:4">
      <c r="A308" s="30"/>
      <c r="B308" s="12"/>
      <c r="C308" s="5"/>
      <c r="D308" s="5"/>
    </row>
    <row r="309" spans="1:4">
      <c r="A309" s="30"/>
      <c r="B309" s="12"/>
      <c r="C309" s="5"/>
      <c r="D309" s="5"/>
    </row>
    <row r="310" spans="1:4">
      <c r="A310" s="61" t="s">
        <v>16</v>
      </c>
      <c r="B310" s="12"/>
      <c r="C310" s="44">
        <v>0</v>
      </c>
      <c r="D310" s="5"/>
    </row>
    <row r="311" spans="1:4">
      <c r="A311" s="30" t="s">
        <v>114</v>
      </c>
      <c r="B311" s="12"/>
      <c r="C311" s="62">
        <v>38306</v>
      </c>
      <c r="D311" s="5"/>
    </row>
    <row r="312" spans="1:4">
      <c r="A312" s="30"/>
      <c r="B312" s="12"/>
      <c r="C312" s="44"/>
      <c r="D312" s="5"/>
    </row>
    <row r="313" spans="1:4">
      <c r="A313" s="31" t="s">
        <v>22</v>
      </c>
      <c r="B313" s="12"/>
      <c r="C313" s="44">
        <v>0</v>
      </c>
      <c r="D313" s="5"/>
    </row>
    <row r="314" spans="1:4">
      <c r="A314" s="30" t="s">
        <v>58</v>
      </c>
      <c r="B314" s="12"/>
      <c r="C314" s="62">
        <v>314.8</v>
      </c>
      <c r="D314" s="5"/>
    </row>
    <row r="315" spans="1:4">
      <c r="A315" s="30"/>
      <c r="B315" s="12"/>
      <c r="C315" s="44"/>
      <c r="D315" s="5"/>
    </row>
    <row r="316" spans="1:4">
      <c r="A316" s="38" t="s">
        <v>26</v>
      </c>
      <c r="B316" s="39"/>
      <c r="C316" s="5">
        <v>0</v>
      </c>
      <c r="D316" s="5"/>
    </row>
    <row r="317" spans="1:4">
      <c r="A317" s="30"/>
      <c r="B317" s="12"/>
      <c r="C317" s="5"/>
      <c r="D317" s="5"/>
    </row>
    <row r="318" spans="1:4">
      <c r="A318" s="32" t="s">
        <v>17</v>
      </c>
      <c r="B318" s="12"/>
      <c r="C318" s="7">
        <f>SUM(C307:C317)</f>
        <v>38620.800000000003</v>
      </c>
      <c r="D318" s="5"/>
    </row>
    <row r="319" spans="1:4">
      <c r="A319" s="22"/>
      <c r="B319" s="22"/>
      <c r="C319" s="22"/>
      <c r="D319" s="22"/>
    </row>
    <row r="320" spans="1:4">
      <c r="A320" t="s">
        <v>18</v>
      </c>
    </row>
    <row r="321" spans="1:2">
      <c r="A321" t="s">
        <v>19</v>
      </c>
      <c r="B321" t="s">
        <v>20</v>
      </c>
    </row>
    <row r="344" spans="1:4" ht="15.75">
      <c r="B344" s="1" t="s">
        <v>0</v>
      </c>
      <c r="C344" s="1"/>
    </row>
    <row r="345" spans="1:4" ht="15.75">
      <c r="B345" s="1" t="s">
        <v>1</v>
      </c>
      <c r="C345" s="1"/>
    </row>
    <row r="346" spans="1:4">
      <c r="A346" s="2" t="s">
        <v>2</v>
      </c>
      <c r="B346" s="2"/>
      <c r="C346" s="2"/>
      <c r="D346" s="2"/>
    </row>
    <row r="347" spans="1:4">
      <c r="A347" s="2"/>
      <c r="B347" s="2" t="s">
        <v>3</v>
      </c>
      <c r="C347" s="2"/>
      <c r="D347" s="2"/>
    </row>
    <row r="348" spans="1:4">
      <c r="A348" t="s">
        <v>69</v>
      </c>
      <c r="B348" t="s">
        <v>102</v>
      </c>
      <c r="C348" s="4">
        <v>11</v>
      </c>
    </row>
    <row r="351" spans="1:4" ht="45">
      <c r="A351" s="5" t="s">
        <v>6</v>
      </c>
      <c r="B351" s="6" t="s">
        <v>7</v>
      </c>
      <c r="C351" s="6" t="s">
        <v>8</v>
      </c>
      <c r="D351" s="6" t="s">
        <v>9</v>
      </c>
    </row>
    <row r="352" spans="1:4">
      <c r="A352" s="7" t="s">
        <v>10</v>
      </c>
      <c r="B352" s="8">
        <v>35722.86</v>
      </c>
      <c r="C352" s="8">
        <v>33309.85</v>
      </c>
      <c r="D352" s="5">
        <v>15310.6</v>
      </c>
    </row>
    <row r="353" spans="1:4">
      <c r="A353" s="10" t="s">
        <v>21</v>
      </c>
      <c r="B353" s="11"/>
      <c r="C353" s="12"/>
      <c r="D353" s="5">
        <f>B352-D352</f>
        <v>20412.260000000002</v>
      </c>
    </row>
    <row r="355" spans="1:4" ht="45">
      <c r="A355" s="61" t="s">
        <v>12</v>
      </c>
      <c r="B355" s="12"/>
      <c r="C355" s="13" t="s">
        <v>13</v>
      </c>
      <c r="D355" s="7"/>
    </row>
    <row r="356" spans="1:4">
      <c r="A356" s="61" t="s">
        <v>14</v>
      </c>
      <c r="B356" s="12"/>
      <c r="C356" s="5">
        <v>0</v>
      </c>
      <c r="D356" s="5"/>
    </row>
    <row r="357" spans="1:4">
      <c r="A357" s="30" t="s">
        <v>115</v>
      </c>
      <c r="B357" s="12"/>
      <c r="C357" s="23">
        <v>3775.32</v>
      </c>
      <c r="D357" s="5"/>
    </row>
    <row r="358" spans="1:4">
      <c r="A358" s="30" t="s">
        <v>116</v>
      </c>
      <c r="B358" s="12"/>
      <c r="C358" s="23">
        <v>6558.28</v>
      </c>
      <c r="D358" s="5"/>
    </row>
    <row r="359" spans="1:4">
      <c r="A359" s="61" t="s">
        <v>16</v>
      </c>
      <c r="B359" s="12"/>
      <c r="C359" s="44">
        <v>0</v>
      </c>
      <c r="D359" s="5"/>
    </row>
    <row r="360" spans="1:4">
      <c r="A360" s="30" t="s">
        <v>117</v>
      </c>
      <c r="B360" s="12"/>
      <c r="C360" s="62">
        <v>3497</v>
      </c>
      <c r="D360" s="5"/>
    </row>
    <row r="361" spans="1:4">
      <c r="A361" s="30"/>
      <c r="B361" s="12"/>
      <c r="C361" s="44"/>
      <c r="D361" s="5"/>
    </row>
    <row r="362" spans="1:4">
      <c r="A362" s="30"/>
      <c r="B362" s="12"/>
      <c r="C362" s="44"/>
      <c r="D362" s="5"/>
    </row>
    <row r="363" spans="1:4">
      <c r="A363" s="30"/>
      <c r="B363" s="12"/>
      <c r="C363" s="44"/>
      <c r="D363" s="5"/>
    </row>
    <row r="364" spans="1:4">
      <c r="A364" s="31" t="s">
        <v>22</v>
      </c>
      <c r="B364" s="12"/>
      <c r="C364" s="44">
        <v>0</v>
      </c>
      <c r="D364" s="5"/>
    </row>
    <row r="365" spans="1:4">
      <c r="A365" s="30"/>
      <c r="B365" s="12"/>
      <c r="C365" s="44"/>
      <c r="D365" s="5"/>
    </row>
    <row r="366" spans="1:4">
      <c r="A366" s="30"/>
      <c r="B366" s="12"/>
      <c r="C366" s="44"/>
      <c r="D366" s="5"/>
    </row>
    <row r="367" spans="1:4">
      <c r="A367" s="38" t="s">
        <v>26</v>
      </c>
      <c r="B367" s="39"/>
      <c r="C367" s="44">
        <v>0</v>
      </c>
      <c r="D367" s="5"/>
    </row>
    <row r="368" spans="1:4">
      <c r="A368" s="30" t="s">
        <v>35</v>
      </c>
      <c r="B368" s="12"/>
      <c r="C368" s="37">
        <v>1480</v>
      </c>
      <c r="D368" s="5"/>
    </row>
    <row r="369" spans="1:4">
      <c r="A369" s="32" t="s">
        <v>17</v>
      </c>
      <c r="B369" s="12"/>
      <c r="C369" s="7">
        <f>SUM(C356:C368)</f>
        <v>15310.6</v>
      </c>
      <c r="D369" s="5"/>
    </row>
    <row r="370" spans="1:4">
      <c r="A370" s="22"/>
      <c r="B370" s="22"/>
      <c r="C370" s="22"/>
      <c r="D370" s="22"/>
    </row>
    <row r="371" spans="1:4">
      <c r="A371" t="s">
        <v>18</v>
      </c>
    </row>
    <row r="372" spans="1:4">
      <c r="A372" t="s">
        <v>19</v>
      </c>
      <c r="B372" t="s">
        <v>20</v>
      </c>
    </row>
    <row r="391" spans="1:4" ht="15.75">
      <c r="B391" s="1" t="s">
        <v>0</v>
      </c>
      <c r="C391" s="1"/>
    </row>
    <row r="392" spans="1:4" ht="15.75">
      <c r="B392" s="1" t="s">
        <v>1</v>
      </c>
      <c r="C392" s="1"/>
    </row>
    <row r="393" spans="1:4">
      <c r="A393" s="2" t="s">
        <v>2</v>
      </c>
      <c r="B393" s="2"/>
      <c r="C393" s="2"/>
      <c r="D393" s="2"/>
    </row>
    <row r="394" spans="1:4">
      <c r="A394" s="2"/>
      <c r="B394" s="2" t="s">
        <v>3</v>
      </c>
      <c r="C394" s="2"/>
      <c r="D394" s="2"/>
    </row>
    <row r="395" spans="1:4">
      <c r="A395" t="s">
        <v>69</v>
      </c>
      <c r="B395" t="s">
        <v>102</v>
      </c>
      <c r="C395" s="4">
        <v>12</v>
      </c>
    </row>
    <row r="398" spans="1:4" ht="45">
      <c r="A398" s="5" t="s">
        <v>6</v>
      </c>
      <c r="B398" s="6" t="s">
        <v>7</v>
      </c>
      <c r="C398" s="6" t="s">
        <v>8</v>
      </c>
      <c r="D398" s="6" t="s">
        <v>9</v>
      </c>
    </row>
    <row r="399" spans="1:4">
      <c r="A399" s="7" t="s">
        <v>10</v>
      </c>
      <c r="B399" s="8">
        <f>42139.56+5193.92</f>
        <v>47333.479999999996</v>
      </c>
      <c r="C399" s="8">
        <f>37887.8+3262.48</f>
        <v>41150.280000000006</v>
      </c>
      <c r="D399" s="5">
        <v>42991.05</v>
      </c>
    </row>
    <row r="400" spans="1:4">
      <c r="A400" s="10" t="s">
        <v>118</v>
      </c>
      <c r="B400" s="11"/>
      <c r="C400" s="12"/>
      <c r="D400" s="5">
        <f>B399-D399</f>
        <v>4342.429999999993</v>
      </c>
    </row>
    <row r="402" spans="1:4" ht="45">
      <c r="A402" s="61" t="s">
        <v>12</v>
      </c>
      <c r="B402" s="12"/>
      <c r="C402" s="13" t="s">
        <v>13</v>
      </c>
      <c r="D402" s="7"/>
    </row>
    <row r="403" spans="1:4">
      <c r="A403" s="61" t="s">
        <v>14</v>
      </c>
      <c r="B403" s="12"/>
      <c r="C403" s="5">
        <v>0</v>
      </c>
      <c r="D403" s="5"/>
    </row>
    <row r="404" spans="1:4">
      <c r="A404" s="30" t="s">
        <v>119</v>
      </c>
      <c r="B404" s="12"/>
      <c r="C404" s="23">
        <v>3776.96</v>
      </c>
      <c r="D404" s="5"/>
    </row>
    <row r="405" spans="1:4">
      <c r="A405" s="35" t="s">
        <v>15</v>
      </c>
      <c r="B405" s="70"/>
      <c r="C405" s="44">
        <f>'[1]тар. с площ.'!$K$761+'[1]тар. с площ.'!$K$766+'[1]тар. с площ.'!$K$768+'[1]тар. с площ.'!$K$769</f>
        <v>8343.59</v>
      </c>
      <c r="D405" s="5"/>
    </row>
    <row r="406" spans="1:4">
      <c r="A406" s="30" t="s">
        <v>120</v>
      </c>
      <c r="B406" s="12"/>
      <c r="C406" s="62">
        <v>5576.53</v>
      </c>
      <c r="D406" s="5"/>
    </row>
    <row r="407" spans="1:4">
      <c r="A407" s="61" t="s">
        <v>16</v>
      </c>
      <c r="B407" s="12"/>
      <c r="C407" s="44">
        <v>0</v>
      </c>
      <c r="D407" s="5"/>
    </row>
    <row r="408" spans="1:4">
      <c r="A408" s="30" t="s">
        <v>41</v>
      </c>
      <c r="B408" s="12"/>
      <c r="C408" s="62">
        <v>10474.969999999999</v>
      </c>
      <c r="D408" s="5"/>
    </row>
    <row r="409" spans="1:4">
      <c r="A409" s="30" t="s">
        <v>61</v>
      </c>
      <c r="B409" s="12"/>
      <c r="C409" s="62">
        <v>14005</v>
      </c>
      <c r="D409" s="5"/>
    </row>
    <row r="410" spans="1:4">
      <c r="A410" s="31" t="s">
        <v>22</v>
      </c>
      <c r="B410" s="12"/>
      <c r="C410" s="5">
        <v>0</v>
      </c>
      <c r="D410" s="5"/>
    </row>
    <row r="411" spans="1:4">
      <c r="A411" s="30"/>
      <c r="B411" s="42"/>
      <c r="C411" s="5"/>
      <c r="D411" s="5"/>
    </row>
    <row r="412" spans="1:4">
      <c r="A412" s="30"/>
      <c r="B412" s="42"/>
      <c r="C412" s="5"/>
      <c r="D412" s="5"/>
    </row>
    <row r="413" spans="1:4">
      <c r="A413" s="38" t="s">
        <v>26</v>
      </c>
      <c r="B413" s="39"/>
      <c r="C413" s="5">
        <v>0</v>
      </c>
      <c r="D413" s="5"/>
    </row>
    <row r="414" spans="1:4">
      <c r="A414" s="30" t="s">
        <v>35</v>
      </c>
      <c r="B414" s="12"/>
      <c r="C414" s="5">
        <f>'[1]тар. с площ.'!$K$763+'[1]тар. с площ.'!$K$764</f>
        <v>814</v>
      </c>
      <c r="D414" s="5"/>
    </row>
    <row r="415" spans="1:4">
      <c r="A415" s="32" t="s">
        <v>17</v>
      </c>
      <c r="B415" s="12"/>
      <c r="C415" s="7">
        <f>SUM(C403:C414)</f>
        <v>42991.049999999996</v>
      </c>
      <c r="D415" s="5"/>
    </row>
    <row r="416" spans="1:4">
      <c r="A416" s="22"/>
      <c r="B416" s="22"/>
      <c r="C416" s="22"/>
      <c r="D416" s="22"/>
    </row>
    <row r="417" spans="1:2">
      <c r="A417" t="s">
        <v>18</v>
      </c>
    </row>
    <row r="418" spans="1:2">
      <c r="A418" t="s">
        <v>19</v>
      </c>
      <c r="B418" t="s">
        <v>20</v>
      </c>
    </row>
    <row r="440" spans="1:4" ht="15.75">
      <c r="B440" s="1" t="s">
        <v>0</v>
      </c>
      <c r="C440" s="1"/>
    </row>
    <row r="441" spans="1:4" ht="15.75">
      <c r="B441" s="1" t="s">
        <v>1</v>
      </c>
      <c r="C441" s="1"/>
    </row>
    <row r="442" spans="1:4">
      <c r="A442" s="2" t="s">
        <v>2</v>
      </c>
      <c r="B442" s="2"/>
      <c r="C442" s="2"/>
      <c r="D442" s="2"/>
    </row>
    <row r="443" spans="1:4">
      <c r="A443" s="2"/>
      <c r="B443" s="2" t="s">
        <v>3</v>
      </c>
      <c r="C443" s="2"/>
      <c r="D443" s="2"/>
    </row>
    <row r="444" spans="1:4">
      <c r="A444" t="s">
        <v>69</v>
      </c>
      <c r="B444" t="s">
        <v>102</v>
      </c>
      <c r="C444" s="4">
        <v>13</v>
      </c>
    </row>
    <row r="447" spans="1:4" ht="45">
      <c r="A447" s="5" t="s">
        <v>6</v>
      </c>
      <c r="B447" s="6" t="s">
        <v>7</v>
      </c>
      <c r="C447" s="6" t="s">
        <v>8</v>
      </c>
      <c r="D447" s="6" t="s">
        <v>9</v>
      </c>
    </row>
    <row r="448" spans="1:4">
      <c r="A448" s="7" t="s">
        <v>10</v>
      </c>
      <c r="B448" s="8">
        <v>47112.12</v>
      </c>
      <c r="C448" s="8">
        <v>51403.48</v>
      </c>
      <c r="D448" s="5">
        <v>82516.56</v>
      </c>
    </row>
    <row r="449" spans="1:4">
      <c r="A449" s="10" t="s">
        <v>11</v>
      </c>
      <c r="B449" s="11"/>
      <c r="C449" s="12"/>
      <c r="D449" s="5">
        <f>B448-D448</f>
        <v>-35404.439999999995</v>
      </c>
    </row>
    <row r="451" spans="1:4" ht="45">
      <c r="A451" s="61" t="s">
        <v>12</v>
      </c>
      <c r="B451" s="12"/>
      <c r="C451" s="13" t="s">
        <v>13</v>
      </c>
      <c r="D451" s="7"/>
    </row>
    <row r="452" spans="1:4">
      <c r="A452" s="61" t="s">
        <v>14</v>
      </c>
      <c r="B452" s="12"/>
      <c r="C452" s="51">
        <v>0</v>
      </c>
      <c r="D452" s="5"/>
    </row>
    <row r="453" spans="1:4">
      <c r="A453" s="30" t="s">
        <v>121</v>
      </c>
      <c r="B453" s="12"/>
      <c r="C453" s="68">
        <v>2573.2800000000002</v>
      </c>
      <c r="D453" s="5"/>
    </row>
    <row r="454" spans="1:4">
      <c r="A454" s="30" t="s">
        <v>15</v>
      </c>
      <c r="B454" s="12"/>
      <c r="C454" s="51">
        <f>'[1]тар. с площ.'!$K$772+'[1]тар. с площ.'!$K$773+'[1]тар. с площ.'!$K$776+'[1]тар. с площ.'!$K$777+'[1]тар. с площ.'!$K$778+'[1]тар. с площ.'!$K$779+'[1]тар. с площ.'!$K$780</f>
        <v>23482.73</v>
      </c>
      <c r="D454" s="5"/>
    </row>
    <row r="455" spans="1:4">
      <c r="A455" s="61" t="s">
        <v>16</v>
      </c>
      <c r="B455" s="12"/>
      <c r="C455" s="51">
        <v>0</v>
      </c>
      <c r="D455" s="5"/>
    </row>
    <row r="456" spans="1:4">
      <c r="A456" s="30" t="s">
        <v>61</v>
      </c>
      <c r="B456" s="12"/>
      <c r="C456" s="68">
        <v>51323</v>
      </c>
      <c r="D456" s="5"/>
    </row>
    <row r="457" spans="1:4">
      <c r="A457" s="30" t="s">
        <v>122</v>
      </c>
      <c r="B457" s="12"/>
      <c r="C457" s="56">
        <v>5137.55</v>
      </c>
      <c r="D457" s="5"/>
    </row>
    <row r="458" spans="1:4">
      <c r="A458" s="31" t="s">
        <v>22</v>
      </c>
      <c r="B458" s="12"/>
      <c r="C458" s="51">
        <v>0</v>
      </c>
      <c r="D458" s="5"/>
    </row>
    <row r="459" spans="1:4">
      <c r="A459" s="30"/>
      <c r="B459" s="12"/>
      <c r="C459" s="5"/>
      <c r="D459" s="5"/>
    </row>
    <row r="460" spans="1:4">
      <c r="A460" s="30"/>
      <c r="B460" s="12"/>
      <c r="C460" s="5"/>
      <c r="D460" s="5"/>
    </row>
    <row r="461" spans="1:4">
      <c r="A461" s="38" t="s">
        <v>26</v>
      </c>
      <c r="B461" s="39"/>
      <c r="C461" s="5">
        <v>0</v>
      </c>
      <c r="D461" s="5"/>
    </row>
    <row r="462" spans="1:4">
      <c r="A462" s="30"/>
      <c r="B462" s="12"/>
      <c r="C462" s="5"/>
      <c r="D462" s="5"/>
    </row>
    <row r="463" spans="1:4">
      <c r="A463" s="32" t="s">
        <v>17</v>
      </c>
      <c r="B463" s="12"/>
      <c r="C463" s="7">
        <f>SUM(C452:C462)</f>
        <v>82516.56</v>
      </c>
      <c r="D463" s="5"/>
    </row>
    <row r="464" spans="1:4">
      <c r="A464" s="22"/>
      <c r="B464" s="22"/>
      <c r="C464" s="22"/>
      <c r="D464" s="22"/>
    </row>
    <row r="465" spans="1:2">
      <c r="A465" t="s">
        <v>18</v>
      </c>
    </row>
    <row r="466" spans="1:2">
      <c r="A466" t="s">
        <v>19</v>
      </c>
      <c r="B466" t="s">
        <v>20</v>
      </c>
    </row>
    <row r="488" spans="1:4" ht="15.75">
      <c r="B488" s="1" t="s">
        <v>0</v>
      </c>
      <c r="C488" s="1"/>
    </row>
    <row r="489" spans="1:4" ht="15.75">
      <c r="B489" s="1" t="s">
        <v>1</v>
      </c>
      <c r="C489" s="1"/>
    </row>
    <row r="490" spans="1:4">
      <c r="A490" s="2" t="s">
        <v>2</v>
      </c>
      <c r="B490" s="2"/>
      <c r="C490" s="2"/>
      <c r="D490" s="2"/>
    </row>
    <row r="491" spans="1:4">
      <c r="A491" s="2"/>
      <c r="B491" s="2" t="s">
        <v>3</v>
      </c>
      <c r="C491" s="2"/>
      <c r="D491" s="2"/>
    </row>
    <row r="492" spans="1:4">
      <c r="A492" t="s">
        <v>69</v>
      </c>
      <c r="B492" t="s">
        <v>102</v>
      </c>
      <c r="C492" s="4">
        <v>14</v>
      </c>
    </row>
    <row r="495" spans="1:4" ht="45">
      <c r="A495" s="5" t="s">
        <v>6</v>
      </c>
      <c r="B495" s="6" t="s">
        <v>7</v>
      </c>
      <c r="C495" s="6" t="s">
        <v>8</v>
      </c>
      <c r="D495" s="6" t="s">
        <v>9</v>
      </c>
    </row>
    <row r="496" spans="1:4">
      <c r="A496" s="7" t="s">
        <v>10</v>
      </c>
      <c r="B496" s="8">
        <v>46217.34</v>
      </c>
      <c r="C496" s="8">
        <v>46171.86</v>
      </c>
      <c r="D496" s="5">
        <v>97625.209999999992</v>
      </c>
    </row>
    <row r="497" spans="1:4">
      <c r="A497" s="10" t="s">
        <v>11</v>
      </c>
      <c r="B497" s="11"/>
      <c r="C497" s="12"/>
      <c r="D497" s="5">
        <f>B496-D496</f>
        <v>-51407.869999999995</v>
      </c>
    </row>
    <row r="499" spans="1:4" ht="45">
      <c r="A499" s="61" t="s">
        <v>12</v>
      </c>
      <c r="B499" s="12"/>
      <c r="C499" s="13" t="s">
        <v>13</v>
      </c>
      <c r="D499" s="7"/>
    </row>
    <row r="500" spans="1:4">
      <c r="A500" s="61" t="s">
        <v>14</v>
      </c>
      <c r="B500" s="12"/>
      <c r="C500" s="5">
        <v>0</v>
      </c>
      <c r="D500" s="5"/>
    </row>
    <row r="501" spans="1:4">
      <c r="A501" s="30" t="s">
        <v>123</v>
      </c>
      <c r="B501" s="12"/>
      <c r="C501" s="51">
        <f>'[1]тар. с площ.'!$K$782+'[1]тар. с площ.'!$K$787</f>
        <v>18162.439999999999</v>
      </c>
      <c r="D501" s="5"/>
    </row>
    <row r="502" spans="1:4">
      <c r="A502" s="30" t="s">
        <v>15</v>
      </c>
      <c r="B502" s="12"/>
      <c r="C502" s="51">
        <f>'[1]тар. с площ.'!$K$783+'[1]тар. с площ.'!$K$784+'[1]тар. с площ.'!$K$789+'[1]тар. с площ.'!$K$790+'[1]тар. с площ.'!$K$791+'[1]тар. с площ.'!$K$796</f>
        <v>16770.41</v>
      </c>
      <c r="D502" s="5"/>
    </row>
    <row r="503" spans="1:4">
      <c r="A503" s="30"/>
      <c r="B503" s="12"/>
      <c r="C503" s="51"/>
      <c r="D503" s="5"/>
    </row>
    <row r="504" spans="1:4">
      <c r="A504" s="61" t="s">
        <v>16</v>
      </c>
      <c r="B504" s="12"/>
      <c r="C504" s="51">
        <v>0</v>
      </c>
      <c r="D504" s="5"/>
    </row>
    <row r="505" spans="1:4">
      <c r="A505" s="30" t="s">
        <v>61</v>
      </c>
      <c r="B505" s="12"/>
      <c r="C505" s="68">
        <v>10546</v>
      </c>
      <c r="D505" s="5"/>
    </row>
    <row r="506" spans="1:4">
      <c r="A506" s="30" t="s">
        <v>46</v>
      </c>
      <c r="B506" s="12"/>
      <c r="C506" s="56">
        <v>27866</v>
      </c>
      <c r="D506" s="5"/>
    </row>
    <row r="507" spans="1:4">
      <c r="A507" s="30" t="s">
        <v>124</v>
      </c>
      <c r="B507" s="12"/>
      <c r="C507" s="56">
        <v>743.1</v>
      </c>
      <c r="D507" s="5"/>
    </row>
    <row r="508" spans="1:4">
      <c r="A508" s="30" t="s">
        <v>125</v>
      </c>
      <c r="B508" s="12"/>
      <c r="C508" s="56">
        <v>18662</v>
      </c>
      <c r="D508" s="5"/>
    </row>
    <row r="509" spans="1:4">
      <c r="A509" s="31" t="s">
        <v>22</v>
      </c>
      <c r="B509" s="12"/>
      <c r="C509" s="51">
        <v>0</v>
      </c>
      <c r="D509" s="5"/>
    </row>
    <row r="510" spans="1:4">
      <c r="A510" s="30" t="s">
        <v>58</v>
      </c>
      <c r="B510" s="12"/>
      <c r="C510" s="56">
        <v>627</v>
      </c>
      <c r="D510" s="5"/>
    </row>
    <row r="511" spans="1:4">
      <c r="A511" s="30" t="s">
        <v>126</v>
      </c>
      <c r="B511" s="12"/>
      <c r="C511" s="62">
        <v>548.26</v>
      </c>
      <c r="D511" s="5"/>
    </row>
    <row r="512" spans="1:4">
      <c r="A512" s="38" t="s">
        <v>26</v>
      </c>
      <c r="B512" s="39"/>
      <c r="C512" s="5">
        <v>0</v>
      </c>
      <c r="D512" s="5"/>
    </row>
    <row r="513" spans="1:4">
      <c r="A513" s="30" t="s">
        <v>35</v>
      </c>
      <c r="B513" s="12"/>
      <c r="C513" s="5">
        <f>'[1]тар. с площ.'!$K$785+'[1]тар. с площ.'!$K$786</f>
        <v>3700</v>
      </c>
      <c r="D513" s="5"/>
    </row>
    <row r="514" spans="1:4">
      <c r="A514" s="32" t="s">
        <v>17</v>
      </c>
      <c r="B514" s="12"/>
      <c r="C514" s="7">
        <f>SUM(C500:C513)</f>
        <v>97625.21</v>
      </c>
      <c r="D514" s="5"/>
    </row>
    <row r="515" spans="1:4">
      <c r="A515" s="22"/>
      <c r="B515" s="22"/>
      <c r="C515" s="22"/>
      <c r="D515" s="22"/>
    </row>
    <row r="516" spans="1:4">
      <c r="A516" t="s">
        <v>18</v>
      </c>
    </row>
    <row r="517" spans="1:4">
      <c r="A517" t="s">
        <v>19</v>
      </c>
      <c r="B517" t="s">
        <v>20</v>
      </c>
    </row>
    <row r="536" spans="1:4" ht="15.75">
      <c r="B536" s="1" t="s">
        <v>0</v>
      </c>
      <c r="C536" s="1"/>
    </row>
    <row r="537" spans="1:4" ht="15.75">
      <c r="B537" s="1" t="s">
        <v>1</v>
      </c>
      <c r="C537" s="1"/>
    </row>
    <row r="538" spans="1:4">
      <c r="A538" s="2" t="s">
        <v>2</v>
      </c>
      <c r="B538" s="2"/>
      <c r="C538" s="2"/>
      <c r="D538" s="2"/>
    </row>
    <row r="539" spans="1:4">
      <c r="A539" s="2"/>
      <c r="B539" s="2" t="s">
        <v>3</v>
      </c>
      <c r="C539" s="2"/>
      <c r="D539" s="2"/>
    </row>
    <row r="540" spans="1:4">
      <c r="A540" t="s">
        <v>69</v>
      </c>
      <c r="B540" t="s">
        <v>102</v>
      </c>
      <c r="C540" s="4">
        <v>15</v>
      </c>
    </row>
    <row r="543" spans="1:4" ht="45">
      <c r="A543" s="5" t="s">
        <v>6</v>
      </c>
      <c r="B543" s="6" t="s">
        <v>7</v>
      </c>
      <c r="C543" s="6" t="s">
        <v>8</v>
      </c>
      <c r="D543" s="6" t="s">
        <v>9</v>
      </c>
    </row>
    <row r="544" spans="1:4">
      <c r="A544" s="7" t="s">
        <v>10</v>
      </c>
      <c r="B544" s="8">
        <v>44593.32</v>
      </c>
      <c r="C544" s="8">
        <v>44661.54</v>
      </c>
      <c r="D544" s="5">
        <v>104465.94</v>
      </c>
    </row>
    <row r="545" spans="1:4">
      <c r="A545" s="10" t="s">
        <v>11</v>
      </c>
      <c r="B545" s="11"/>
      <c r="C545" s="12"/>
      <c r="D545" s="5">
        <f>B544-D544</f>
        <v>-59872.62</v>
      </c>
    </row>
    <row r="547" spans="1:4" ht="45">
      <c r="A547" s="61" t="s">
        <v>12</v>
      </c>
      <c r="B547" s="12"/>
      <c r="C547" s="13" t="s">
        <v>13</v>
      </c>
      <c r="D547" s="7"/>
    </row>
    <row r="548" spans="1:4">
      <c r="A548" s="61" t="s">
        <v>14</v>
      </c>
      <c r="B548" s="12"/>
      <c r="C548" s="5">
        <v>0</v>
      </c>
      <c r="D548" s="5"/>
    </row>
    <row r="549" spans="1:4">
      <c r="A549" s="30" t="s">
        <v>15</v>
      </c>
      <c r="B549" s="12"/>
      <c r="C549" s="15">
        <f>'[1]тар. с площ.'!$K$799+'[1]тар. с площ.'!$K$800+'[1]тар. с площ.'!$K$801+'[1]тар. с площ.'!$K$804+'[1]тар. с площ.'!$K$805</f>
        <v>21073.58</v>
      </c>
      <c r="D549" s="5"/>
    </row>
    <row r="550" spans="1:4">
      <c r="A550" s="30" t="s">
        <v>127</v>
      </c>
      <c r="B550" s="12"/>
      <c r="C550" s="23">
        <v>9505</v>
      </c>
      <c r="D550" s="5"/>
    </row>
    <row r="551" spans="1:4">
      <c r="A551" s="61" t="s">
        <v>16</v>
      </c>
      <c r="B551" s="12"/>
      <c r="C551" s="44">
        <v>0</v>
      </c>
      <c r="D551" s="5"/>
    </row>
    <row r="552" spans="1:4">
      <c r="A552" s="30" t="s">
        <v>112</v>
      </c>
      <c r="B552" s="12"/>
      <c r="C552" s="23">
        <v>4190.3599999999997</v>
      </c>
      <c r="D552" s="5"/>
    </row>
    <row r="553" spans="1:4">
      <c r="A553" s="30" t="s">
        <v>128</v>
      </c>
      <c r="B553" s="12"/>
      <c r="C553" s="23">
        <v>4945</v>
      </c>
      <c r="D553" s="5"/>
    </row>
    <row r="554" spans="1:4">
      <c r="A554" s="30" t="s">
        <v>114</v>
      </c>
      <c r="B554" s="12"/>
      <c r="C554" s="23">
        <v>64752</v>
      </c>
      <c r="D554" s="5"/>
    </row>
    <row r="555" spans="1:4">
      <c r="A555" s="31" t="s">
        <v>22</v>
      </c>
      <c r="B555" s="12"/>
      <c r="C555" s="5">
        <v>0</v>
      </c>
      <c r="D555" s="5"/>
    </row>
    <row r="556" spans="1:4">
      <c r="A556" s="30"/>
      <c r="B556" s="12"/>
      <c r="C556" s="5"/>
      <c r="D556" s="5"/>
    </row>
    <row r="557" spans="1:4">
      <c r="A557" s="30"/>
      <c r="B557" s="12"/>
      <c r="C557" s="5"/>
      <c r="D557" s="5"/>
    </row>
    <row r="558" spans="1:4">
      <c r="A558" s="38" t="s">
        <v>26</v>
      </c>
      <c r="B558" s="39"/>
      <c r="C558" s="5">
        <v>0</v>
      </c>
      <c r="D558" s="5"/>
    </row>
    <row r="559" spans="1:4">
      <c r="A559" s="30"/>
      <c r="B559" s="12"/>
      <c r="C559" s="5"/>
      <c r="D559" s="5"/>
    </row>
    <row r="560" spans="1:4">
      <c r="A560" s="32" t="s">
        <v>17</v>
      </c>
      <c r="B560" s="12"/>
      <c r="C560" s="7">
        <f>SUM(C548:C559)</f>
        <v>104465.94</v>
      </c>
      <c r="D560" s="5"/>
    </row>
    <row r="561" spans="1:4">
      <c r="A561" s="22"/>
      <c r="B561" s="22"/>
      <c r="C561" s="22"/>
      <c r="D561" s="22"/>
    </row>
    <row r="562" spans="1:4">
      <c r="A562" t="s">
        <v>18</v>
      </c>
    </row>
    <row r="563" spans="1:4">
      <c r="A563" t="s">
        <v>19</v>
      </c>
      <c r="B563" t="s">
        <v>20</v>
      </c>
    </row>
    <row r="584" spans="1:4" ht="15.75">
      <c r="B584" s="1" t="s">
        <v>0</v>
      </c>
      <c r="C584" s="1"/>
    </row>
    <row r="585" spans="1:4" ht="15.75">
      <c r="B585" s="1" t="s">
        <v>1</v>
      </c>
      <c r="C585" s="1"/>
    </row>
    <row r="586" spans="1:4">
      <c r="A586" s="2" t="s">
        <v>2</v>
      </c>
      <c r="B586" s="2"/>
      <c r="C586" s="2"/>
      <c r="D586" s="2"/>
    </row>
    <row r="587" spans="1:4">
      <c r="A587" s="2"/>
      <c r="B587" s="2" t="s">
        <v>3</v>
      </c>
      <c r="C587" s="2"/>
      <c r="D587" s="2"/>
    </row>
    <row r="588" spans="1:4">
      <c r="A588" t="s">
        <v>69</v>
      </c>
      <c r="B588" t="s">
        <v>102</v>
      </c>
      <c r="C588" s="4">
        <v>16</v>
      </c>
    </row>
    <row r="591" spans="1:4" ht="45">
      <c r="A591" s="5" t="s">
        <v>6</v>
      </c>
      <c r="B591" s="6" t="s">
        <v>7</v>
      </c>
      <c r="C591" s="6" t="s">
        <v>8</v>
      </c>
      <c r="D591" s="6" t="s">
        <v>9</v>
      </c>
    </row>
    <row r="592" spans="1:4">
      <c r="A592" s="7" t="s">
        <v>10</v>
      </c>
      <c r="B592" s="8">
        <v>45961.02</v>
      </c>
      <c r="C592" s="8">
        <v>46499.22</v>
      </c>
      <c r="D592" s="5">
        <v>77108.850000000006</v>
      </c>
    </row>
    <row r="593" spans="1:4">
      <c r="A593" s="10" t="s">
        <v>11</v>
      </c>
      <c r="B593" s="11"/>
      <c r="C593" s="12"/>
      <c r="D593" s="5">
        <f>B592-D592</f>
        <v>-31147.830000000009</v>
      </c>
    </row>
    <row r="595" spans="1:4" ht="45">
      <c r="A595" s="61" t="s">
        <v>12</v>
      </c>
      <c r="B595" s="12"/>
      <c r="C595" s="13" t="s">
        <v>13</v>
      </c>
      <c r="D595" s="7"/>
    </row>
    <row r="596" spans="1:4">
      <c r="A596" s="61" t="s">
        <v>14</v>
      </c>
      <c r="B596" s="12"/>
      <c r="C596" s="5">
        <v>0</v>
      </c>
      <c r="D596" s="5"/>
    </row>
    <row r="597" spans="1:4">
      <c r="A597" s="30" t="s">
        <v>15</v>
      </c>
      <c r="B597" s="12"/>
      <c r="C597" s="5">
        <f>'[1]тар. с площ.'!$K$816+'[1]тар. с площ.'!$K$817+'[1]тар. с площ.'!$K$819</f>
        <v>13260.75</v>
      </c>
      <c r="D597" s="5"/>
    </row>
    <row r="598" spans="1:4">
      <c r="A598" s="30"/>
      <c r="B598" s="12"/>
      <c r="C598" s="5"/>
      <c r="D598" s="5"/>
    </row>
    <row r="599" spans="1:4">
      <c r="A599" s="61" t="s">
        <v>16</v>
      </c>
      <c r="B599" s="12"/>
      <c r="C599" s="5">
        <v>0</v>
      </c>
      <c r="D599" s="5"/>
    </row>
    <row r="600" spans="1:4">
      <c r="A600" s="30" t="s">
        <v>129</v>
      </c>
      <c r="B600" s="12"/>
      <c r="C600" s="5">
        <f>'[1]тар. с площ.'!$K$809+'[1]тар. с площ.'!$K$815</f>
        <v>9918.619999999999</v>
      </c>
      <c r="D600" s="5"/>
    </row>
    <row r="601" spans="1:4">
      <c r="A601" s="30" t="s">
        <v>130</v>
      </c>
      <c r="B601" s="12"/>
      <c r="C601" s="5">
        <f>'[1]тар. с площ.'!$K$812+'[1]тар. с площ.'!$K$813+'[1]тар. с площ.'!$K$814</f>
        <v>8936.4800000000014</v>
      </c>
      <c r="D601" s="5"/>
    </row>
    <row r="602" spans="1:4">
      <c r="A602" s="30" t="s">
        <v>114</v>
      </c>
      <c r="B602" s="12"/>
      <c r="C602" s="23">
        <v>43365</v>
      </c>
      <c r="D602" s="5"/>
    </row>
    <row r="603" spans="1:4">
      <c r="A603" s="31" t="s">
        <v>22</v>
      </c>
      <c r="B603" s="12"/>
      <c r="C603" s="5">
        <v>0</v>
      </c>
      <c r="D603" s="5"/>
    </row>
    <row r="604" spans="1:4">
      <c r="A604" s="30"/>
      <c r="B604" s="12"/>
      <c r="C604" s="5"/>
      <c r="D604" s="5"/>
    </row>
    <row r="605" spans="1:4">
      <c r="A605" s="30"/>
      <c r="B605" s="12"/>
      <c r="C605" s="5"/>
      <c r="D605" s="5"/>
    </row>
    <row r="606" spans="1:4">
      <c r="A606" s="38" t="s">
        <v>26</v>
      </c>
      <c r="B606" s="39"/>
      <c r="C606" s="5">
        <f>'[1]тар. с площ.'!$K$810+'[1]тар. с площ.'!$K$811</f>
        <v>1628</v>
      </c>
      <c r="D606" s="5"/>
    </row>
    <row r="607" spans="1:4">
      <c r="A607" s="30" t="s">
        <v>35</v>
      </c>
      <c r="B607" s="12"/>
      <c r="C607" s="5"/>
      <c r="D607" s="5"/>
    </row>
    <row r="608" spans="1:4">
      <c r="A608" s="32" t="s">
        <v>17</v>
      </c>
      <c r="B608" s="12"/>
      <c r="C608" s="7">
        <f>SUM(C596:C607)</f>
        <v>77108.850000000006</v>
      </c>
      <c r="D608" s="5"/>
    </row>
    <row r="609" spans="1:4">
      <c r="A609" s="22"/>
      <c r="B609" s="71"/>
      <c r="C609" s="22"/>
      <c r="D609" s="22"/>
    </row>
    <row r="610" spans="1:4">
      <c r="A610" t="s">
        <v>18</v>
      </c>
    </row>
    <row r="611" spans="1:4">
      <c r="A611" t="s">
        <v>19</v>
      </c>
      <c r="B611" t="s">
        <v>20</v>
      </c>
    </row>
    <row r="632" spans="1:4" ht="15.75">
      <c r="B632" s="1" t="s">
        <v>0</v>
      </c>
      <c r="C632" s="1"/>
    </row>
    <row r="633" spans="1:4" ht="15.75">
      <c r="B633" s="1" t="s">
        <v>1</v>
      </c>
      <c r="C633" s="1"/>
    </row>
    <row r="634" spans="1:4">
      <c r="A634" s="2" t="s">
        <v>2</v>
      </c>
      <c r="B634" s="2"/>
      <c r="C634" s="2"/>
      <c r="D634" s="2"/>
    </row>
    <row r="635" spans="1:4">
      <c r="A635" s="2"/>
      <c r="B635" s="2" t="s">
        <v>3</v>
      </c>
      <c r="C635" s="2"/>
      <c r="D635" s="2"/>
    </row>
    <row r="636" spans="1:4">
      <c r="A636" t="s">
        <v>69</v>
      </c>
      <c r="B636" t="s">
        <v>102</v>
      </c>
      <c r="C636" s="4">
        <v>17</v>
      </c>
    </row>
    <row r="639" spans="1:4" ht="45">
      <c r="A639" s="5" t="s">
        <v>6</v>
      </c>
      <c r="B639" s="6" t="s">
        <v>7</v>
      </c>
      <c r="C639" s="6" t="s">
        <v>8</v>
      </c>
      <c r="D639" s="6" t="s">
        <v>9</v>
      </c>
    </row>
    <row r="640" spans="1:4">
      <c r="A640" s="7" t="s">
        <v>10</v>
      </c>
      <c r="B640" s="8">
        <v>46147.08</v>
      </c>
      <c r="C640" s="8">
        <v>44361.89</v>
      </c>
      <c r="D640" s="5">
        <v>35811.80999999999</v>
      </c>
    </row>
    <row r="641" spans="1:4">
      <c r="A641" s="10" t="s">
        <v>11</v>
      </c>
      <c r="B641" s="11"/>
      <c r="C641" s="12"/>
      <c r="D641" s="5">
        <f>B640-D640</f>
        <v>10335.270000000011</v>
      </c>
    </row>
    <row r="643" spans="1:4" ht="45">
      <c r="A643" s="61" t="s">
        <v>12</v>
      </c>
      <c r="B643" s="12"/>
      <c r="C643" s="13" t="s">
        <v>13</v>
      </c>
      <c r="D643" s="7"/>
    </row>
    <row r="644" spans="1:4">
      <c r="A644" s="61" t="s">
        <v>14</v>
      </c>
      <c r="B644" s="12"/>
      <c r="C644" s="5">
        <v>0</v>
      </c>
      <c r="D644" s="5"/>
    </row>
    <row r="645" spans="1:4">
      <c r="A645" s="30" t="s">
        <v>15</v>
      </c>
      <c r="B645" s="12"/>
      <c r="C645" s="15">
        <f>'[1]тар. с площ.'!$K$821+'[1]тар. с площ.'!$K$824+'[1]тар. с площ.'!$K$825</f>
        <v>15053.29</v>
      </c>
      <c r="D645" s="5"/>
    </row>
    <row r="646" spans="1:4">
      <c r="A646" s="30"/>
      <c r="B646" s="12"/>
      <c r="C646" s="5"/>
      <c r="D646" s="5"/>
    </row>
    <row r="647" spans="1:4">
      <c r="A647" s="40"/>
      <c r="B647" s="12"/>
      <c r="C647" s="5"/>
      <c r="D647" s="5"/>
    </row>
    <row r="648" spans="1:4">
      <c r="A648" s="61" t="s">
        <v>16</v>
      </c>
      <c r="B648" s="12"/>
      <c r="C648" s="44">
        <v>0</v>
      </c>
      <c r="D648" s="5"/>
    </row>
    <row r="649" spans="1:4">
      <c r="A649" s="30" t="s">
        <v>38</v>
      </c>
      <c r="B649" s="12"/>
      <c r="C649" s="23">
        <v>16066</v>
      </c>
      <c r="D649" s="5"/>
    </row>
    <row r="650" spans="1:4">
      <c r="A650" s="30" t="s">
        <v>131</v>
      </c>
      <c r="B650" s="12"/>
      <c r="C650" s="23">
        <v>3312.49</v>
      </c>
      <c r="D650" s="5"/>
    </row>
    <row r="651" spans="1:4">
      <c r="A651" s="31" t="s">
        <v>22</v>
      </c>
      <c r="B651" s="12"/>
      <c r="C651" s="44">
        <v>0</v>
      </c>
      <c r="D651" s="5"/>
    </row>
    <row r="652" spans="1:4">
      <c r="A652" s="30" t="s">
        <v>132</v>
      </c>
      <c r="B652" s="12"/>
      <c r="C652" s="37">
        <v>1380.03</v>
      </c>
      <c r="D652" s="5"/>
    </row>
    <row r="653" spans="1:4">
      <c r="A653" s="30"/>
      <c r="B653" s="12"/>
      <c r="C653" s="5"/>
      <c r="D653" s="5"/>
    </row>
    <row r="654" spans="1:4">
      <c r="A654" s="38" t="s">
        <v>26</v>
      </c>
      <c r="B654" s="39"/>
      <c r="C654" s="5">
        <v>0</v>
      </c>
      <c r="D654" s="5"/>
    </row>
    <row r="655" spans="1:4">
      <c r="A655" s="30"/>
      <c r="B655" s="12"/>
      <c r="C655" s="5"/>
      <c r="D655" s="5"/>
    </row>
    <row r="656" spans="1:4">
      <c r="A656" s="32" t="s">
        <v>17</v>
      </c>
      <c r="B656" s="12"/>
      <c r="C656" s="7">
        <f>SUM(C644:C655)</f>
        <v>35811.81</v>
      </c>
      <c r="D656" s="5"/>
    </row>
    <row r="657" spans="1:4">
      <c r="A657" s="22"/>
      <c r="B657" s="22"/>
      <c r="C657" s="22"/>
      <c r="D657" s="22"/>
    </row>
    <row r="658" spans="1:4">
      <c r="A658" t="s">
        <v>18</v>
      </c>
    </row>
    <row r="659" spans="1:4">
      <c r="A659" t="s">
        <v>19</v>
      </c>
      <c r="B659" t="s">
        <v>20</v>
      </c>
    </row>
    <row r="680" spans="1:4" ht="15.75">
      <c r="B680" s="1" t="s">
        <v>0</v>
      </c>
      <c r="C680" s="1"/>
    </row>
    <row r="681" spans="1:4" ht="15.75">
      <c r="B681" s="1" t="s">
        <v>1</v>
      </c>
      <c r="C681" s="1"/>
    </row>
    <row r="682" spans="1:4">
      <c r="A682" s="2" t="s">
        <v>2</v>
      </c>
      <c r="B682" s="2"/>
      <c r="C682" s="2"/>
      <c r="D682" s="2"/>
    </row>
    <row r="683" spans="1:4">
      <c r="A683" s="2"/>
      <c r="B683" s="2" t="s">
        <v>3</v>
      </c>
      <c r="C683" s="2"/>
      <c r="D683" s="2"/>
    </row>
    <row r="684" spans="1:4">
      <c r="A684" t="s">
        <v>69</v>
      </c>
      <c r="B684" t="s">
        <v>102</v>
      </c>
      <c r="C684" s="4">
        <v>18</v>
      </c>
    </row>
    <row r="687" spans="1:4" ht="45">
      <c r="A687" s="5" t="s">
        <v>6</v>
      </c>
      <c r="B687" s="6" t="s">
        <v>7</v>
      </c>
      <c r="C687" s="6" t="s">
        <v>8</v>
      </c>
      <c r="D687" s="6" t="s">
        <v>9</v>
      </c>
    </row>
    <row r="688" spans="1:4">
      <c r="A688" s="7" t="s">
        <v>10</v>
      </c>
      <c r="B688" s="8">
        <v>36480.42</v>
      </c>
      <c r="C688" s="8">
        <v>32683.47</v>
      </c>
      <c r="D688" s="5">
        <v>38474.219999999994</v>
      </c>
    </row>
    <row r="689" spans="1:4">
      <c r="A689" s="10" t="s">
        <v>21</v>
      </c>
      <c r="B689" s="11"/>
      <c r="C689" s="12"/>
      <c r="D689" s="5">
        <f>B688-D688</f>
        <v>-1993.7999999999956</v>
      </c>
    </row>
    <row r="691" spans="1:4" ht="45">
      <c r="A691" s="61" t="s">
        <v>12</v>
      </c>
      <c r="B691" s="12"/>
      <c r="C691" s="13" t="s">
        <v>13</v>
      </c>
      <c r="D691" s="7"/>
    </row>
    <row r="692" spans="1:4">
      <c r="A692" s="61" t="s">
        <v>14</v>
      </c>
      <c r="B692" s="12"/>
      <c r="C692" s="5">
        <v>0</v>
      </c>
      <c r="D692" s="5"/>
    </row>
    <row r="693" spans="1:4">
      <c r="A693" s="30" t="s">
        <v>15</v>
      </c>
      <c r="B693" s="12"/>
      <c r="C693" s="15">
        <f>'[1]тар. с площ.'!$K$828+'[1]тар. с площ.'!$K$829+'[1]тар. с площ.'!$K$830+'[1]тар. с площ.'!$K$832+'[1]тар. с площ.'!$K$833+'[1]тар. с площ.'!$K$834+'[1]тар. с площ.'!$K$836</f>
        <v>23602.420000000002</v>
      </c>
      <c r="D693" s="5"/>
    </row>
    <row r="694" spans="1:4">
      <c r="A694" s="30"/>
      <c r="B694" s="12"/>
      <c r="C694" s="5"/>
      <c r="D694" s="5"/>
    </row>
    <row r="695" spans="1:4">
      <c r="A695" s="40"/>
      <c r="B695" s="12"/>
      <c r="C695" s="5"/>
      <c r="D695" s="5"/>
    </row>
    <row r="696" spans="1:4">
      <c r="A696" s="61" t="s">
        <v>16</v>
      </c>
      <c r="B696" s="12"/>
      <c r="C696" s="5">
        <v>0</v>
      </c>
      <c r="D696" s="5"/>
    </row>
    <row r="697" spans="1:4">
      <c r="A697" s="30" t="s">
        <v>133</v>
      </c>
      <c r="B697" s="12"/>
      <c r="C697" s="62">
        <v>14557</v>
      </c>
      <c r="D697" s="5"/>
    </row>
    <row r="698" spans="1:4">
      <c r="A698" s="30"/>
      <c r="B698" s="12"/>
      <c r="C698" s="5"/>
      <c r="D698" s="5"/>
    </row>
    <row r="699" spans="1:4">
      <c r="A699" s="31" t="s">
        <v>22</v>
      </c>
      <c r="B699" s="12"/>
      <c r="C699" s="5">
        <v>0</v>
      </c>
      <c r="D699" s="5"/>
    </row>
    <row r="700" spans="1:4">
      <c r="A700" s="30" t="s">
        <v>60</v>
      </c>
      <c r="B700" s="12"/>
      <c r="C700" s="62">
        <v>314.8</v>
      </c>
      <c r="D700" s="5"/>
    </row>
    <row r="701" spans="1:4">
      <c r="A701" s="30"/>
      <c r="B701" s="12"/>
      <c r="C701" s="5"/>
      <c r="D701" s="5"/>
    </row>
    <row r="702" spans="1:4">
      <c r="A702" s="38" t="s">
        <v>26</v>
      </c>
      <c r="B702" s="39"/>
      <c r="C702" s="5">
        <v>0</v>
      </c>
      <c r="D702" s="5"/>
    </row>
    <row r="703" spans="1:4">
      <c r="A703" s="30"/>
      <c r="B703" s="12"/>
      <c r="C703" s="5"/>
      <c r="D703" s="5"/>
    </row>
    <row r="704" spans="1:4">
      <c r="A704" s="32" t="s">
        <v>17</v>
      </c>
      <c r="B704" s="12"/>
      <c r="C704" s="7">
        <f>SUM(C692:C703)</f>
        <v>38474.22</v>
      </c>
      <c r="D704" s="5"/>
    </row>
    <row r="705" spans="1:4">
      <c r="A705" s="22"/>
      <c r="B705" s="22"/>
      <c r="C705" s="22"/>
      <c r="D705" s="22"/>
    </row>
    <row r="706" spans="1:4">
      <c r="A706" t="s">
        <v>18</v>
      </c>
    </row>
    <row r="707" spans="1:4">
      <c r="A707" t="s">
        <v>19</v>
      </c>
      <c r="B707" t="s">
        <v>20</v>
      </c>
    </row>
    <row r="728" spans="1:4" ht="15.75">
      <c r="B728" s="1" t="s">
        <v>0</v>
      </c>
      <c r="C728" s="1"/>
    </row>
    <row r="729" spans="1:4" ht="15.75">
      <c r="B729" s="1" t="s">
        <v>1</v>
      </c>
      <c r="C729" s="1"/>
    </row>
    <row r="730" spans="1:4">
      <c r="A730" s="2" t="s">
        <v>2</v>
      </c>
      <c r="B730" s="2"/>
      <c r="C730" s="2"/>
      <c r="D730" s="2"/>
    </row>
    <row r="731" spans="1:4">
      <c r="A731" s="2"/>
      <c r="B731" s="2" t="s">
        <v>3</v>
      </c>
      <c r="C731" s="2"/>
      <c r="D731" s="2"/>
    </row>
    <row r="732" spans="1:4">
      <c r="A732" t="s">
        <v>69</v>
      </c>
      <c r="B732" t="s">
        <v>102</v>
      </c>
      <c r="C732" s="4">
        <v>19</v>
      </c>
    </row>
    <row r="735" spans="1:4" ht="45">
      <c r="A735" s="5" t="s">
        <v>6</v>
      </c>
      <c r="B735" s="6" t="s">
        <v>7</v>
      </c>
      <c r="C735" s="6" t="s">
        <v>8</v>
      </c>
      <c r="D735" s="6" t="s">
        <v>9</v>
      </c>
    </row>
    <row r="736" spans="1:4">
      <c r="A736" s="7" t="s">
        <v>10</v>
      </c>
      <c r="B736" s="8">
        <v>46574.58</v>
      </c>
      <c r="C736" s="8">
        <v>49245.36</v>
      </c>
      <c r="D736" s="5">
        <v>134758.81</v>
      </c>
    </row>
    <row r="737" spans="1:4">
      <c r="A737" s="10" t="s">
        <v>29</v>
      </c>
      <c r="B737" s="11"/>
      <c r="C737" s="12"/>
      <c r="D737" s="5">
        <f>B736-D736</f>
        <v>-88184.23</v>
      </c>
    </row>
    <row r="739" spans="1:4" ht="45">
      <c r="A739" s="61" t="s">
        <v>12</v>
      </c>
      <c r="B739" s="12"/>
      <c r="C739" s="13" t="s">
        <v>13</v>
      </c>
      <c r="D739" s="7"/>
    </row>
    <row r="740" spans="1:4">
      <c r="A740" s="61" t="s">
        <v>14</v>
      </c>
      <c r="B740" s="12"/>
      <c r="C740" s="5">
        <v>0</v>
      </c>
      <c r="D740" s="5"/>
    </row>
    <row r="741" spans="1:4">
      <c r="A741" s="30" t="s">
        <v>15</v>
      </c>
      <c r="B741" s="12"/>
      <c r="C741" s="15">
        <f>'[1]тар. с площ.'!$K$838+'[1]тар. с площ.'!$K$839+'[1]тар. с площ.'!$K$840+'[1]тар. с площ.'!$K$841+'[1]тар. с площ.'!$K$842+'[1]тар. с площ.'!$K$844+'[1]тар. с площ.'!$K$845+'[1]тар. с площ.'!$K$846+'[1]тар. с площ.'!$K$847+'[1]тар. с площ.'!$K$848+'[1]тар. с площ.'!$K$850</f>
        <v>126003.81</v>
      </c>
      <c r="D741" s="5"/>
    </row>
    <row r="742" spans="1:4">
      <c r="A742" s="30" t="s">
        <v>134</v>
      </c>
      <c r="B742" s="12"/>
      <c r="C742" s="45">
        <v>3284</v>
      </c>
      <c r="D742" s="5"/>
    </row>
    <row r="743" spans="1:4">
      <c r="A743" s="30" t="s">
        <v>135</v>
      </c>
      <c r="B743" s="12"/>
      <c r="C743" s="47">
        <v>5471</v>
      </c>
      <c r="D743" s="5"/>
    </row>
    <row r="744" spans="1:4">
      <c r="A744" s="61" t="s">
        <v>16</v>
      </c>
      <c r="B744" s="12"/>
      <c r="C744" s="5">
        <v>0</v>
      </c>
      <c r="D744" s="5"/>
    </row>
    <row r="745" spans="1:4">
      <c r="A745" s="30"/>
      <c r="B745" s="12"/>
      <c r="C745" s="5"/>
      <c r="D745" s="5"/>
    </row>
    <row r="746" spans="1:4">
      <c r="A746" s="30"/>
      <c r="B746" s="12"/>
      <c r="C746" s="5"/>
      <c r="D746" s="5"/>
    </row>
    <row r="747" spans="1:4">
      <c r="A747" s="30"/>
      <c r="B747" s="12"/>
      <c r="C747" s="5"/>
      <c r="D747" s="5"/>
    </row>
    <row r="748" spans="1:4">
      <c r="A748" s="31" t="s">
        <v>22</v>
      </c>
      <c r="B748" s="12"/>
      <c r="C748" s="5">
        <v>0</v>
      </c>
      <c r="D748" s="5"/>
    </row>
    <row r="749" spans="1:4">
      <c r="A749" s="30"/>
      <c r="B749" s="12"/>
      <c r="C749" s="5"/>
      <c r="D749" s="5"/>
    </row>
    <row r="750" spans="1:4">
      <c r="A750" s="30"/>
      <c r="B750" s="12"/>
      <c r="C750" s="5"/>
      <c r="D750" s="5"/>
    </row>
    <row r="751" spans="1:4">
      <c r="A751" s="38" t="s">
        <v>26</v>
      </c>
      <c r="B751" s="39"/>
      <c r="C751" s="5">
        <v>0</v>
      </c>
      <c r="D751" s="5"/>
    </row>
    <row r="752" spans="1:4">
      <c r="A752" s="30"/>
      <c r="B752" s="12"/>
      <c r="C752" s="5"/>
      <c r="D752" s="5"/>
    </row>
    <row r="753" spans="1:4">
      <c r="A753" s="32" t="s">
        <v>17</v>
      </c>
      <c r="B753" s="12"/>
      <c r="C753" s="7">
        <f>SUM(C740:C752)</f>
        <v>134758.81</v>
      </c>
      <c r="D753" s="5"/>
    </row>
    <row r="754" spans="1:4">
      <c r="A754" s="22"/>
      <c r="B754" s="22"/>
      <c r="C754" s="22"/>
      <c r="D754" s="22"/>
    </row>
    <row r="755" spans="1:4">
      <c r="A755" t="s">
        <v>18</v>
      </c>
    </row>
    <row r="756" spans="1:4">
      <c r="A756" t="s">
        <v>19</v>
      </c>
      <c r="B756" t="s">
        <v>20</v>
      </c>
    </row>
    <row r="776" spans="1:4" ht="15.75">
      <c r="B776" s="1" t="s">
        <v>0</v>
      </c>
    </row>
    <row r="777" spans="1:4" ht="15.75">
      <c r="B777" s="1" t="s">
        <v>1</v>
      </c>
      <c r="C777" s="1"/>
    </row>
    <row r="778" spans="1:4">
      <c r="A778" s="2" t="s">
        <v>2</v>
      </c>
      <c r="B778" s="2"/>
      <c r="C778" s="2"/>
      <c r="D778" s="2"/>
    </row>
    <row r="779" spans="1:4">
      <c r="A779" s="2"/>
      <c r="B779" s="2" t="s">
        <v>3</v>
      </c>
      <c r="C779" s="2"/>
      <c r="D779" s="2"/>
    </row>
    <row r="780" spans="1:4">
      <c r="A780" t="s">
        <v>69</v>
      </c>
      <c r="B780" t="s">
        <v>102</v>
      </c>
      <c r="C780" s="4">
        <v>20</v>
      </c>
    </row>
    <row r="783" spans="1:4" ht="45">
      <c r="A783" s="5" t="s">
        <v>6</v>
      </c>
      <c r="B783" s="6" t="s">
        <v>7</v>
      </c>
      <c r="C783" s="6" t="s">
        <v>8</v>
      </c>
      <c r="D783" s="6" t="s">
        <v>9</v>
      </c>
    </row>
    <row r="784" spans="1:4">
      <c r="A784" s="7" t="s">
        <v>10</v>
      </c>
      <c r="B784" s="8">
        <v>38142.9</v>
      </c>
      <c r="C784" s="8">
        <v>32862.699999999997</v>
      </c>
      <c r="D784" s="5">
        <v>2587.9100000000035</v>
      </c>
    </row>
    <row r="785" spans="1:4">
      <c r="A785" s="10" t="s">
        <v>27</v>
      </c>
      <c r="B785" s="11"/>
      <c r="C785" s="12"/>
      <c r="D785" s="5">
        <f>B784-D784</f>
        <v>35554.99</v>
      </c>
    </row>
    <row r="787" spans="1:4" ht="45">
      <c r="A787" s="61" t="s">
        <v>12</v>
      </c>
      <c r="B787" s="12"/>
      <c r="C787" s="13" t="s">
        <v>13</v>
      </c>
      <c r="D787" s="7"/>
    </row>
    <row r="788" spans="1:4">
      <c r="A788" s="61" t="s">
        <v>14</v>
      </c>
      <c r="B788" s="12"/>
      <c r="C788" s="5">
        <v>0</v>
      </c>
      <c r="D788" s="5"/>
    </row>
    <row r="789" spans="1:4">
      <c r="A789" s="30" t="s">
        <v>136</v>
      </c>
      <c r="B789" s="12"/>
      <c r="C789" s="37">
        <v>2273.11</v>
      </c>
      <c r="D789" s="5"/>
    </row>
    <row r="790" spans="1:4">
      <c r="A790" s="30"/>
      <c r="B790" s="12"/>
      <c r="C790" s="72"/>
      <c r="D790" s="5"/>
    </row>
    <row r="791" spans="1:4">
      <c r="A791" s="61" t="s">
        <v>16</v>
      </c>
      <c r="B791" s="12"/>
      <c r="C791" s="72">
        <v>0</v>
      </c>
      <c r="D791" s="5"/>
    </row>
    <row r="792" spans="1:4">
      <c r="A792" s="30"/>
      <c r="B792" s="12"/>
      <c r="C792" s="72"/>
      <c r="D792" s="5"/>
    </row>
    <row r="793" spans="1:4">
      <c r="A793" s="30"/>
      <c r="B793" s="12"/>
      <c r="C793" s="72"/>
      <c r="D793" s="5"/>
    </row>
    <row r="794" spans="1:4">
      <c r="A794" s="31" t="s">
        <v>22</v>
      </c>
      <c r="B794" s="12"/>
      <c r="C794" s="72">
        <v>0</v>
      </c>
      <c r="D794" s="5"/>
    </row>
    <row r="795" spans="1:4">
      <c r="A795" s="30" t="s">
        <v>58</v>
      </c>
      <c r="B795" s="12"/>
      <c r="C795" s="37">
        <v>314.8</v>
      </c>
      <c r="D795" s="5"/>
    </row>
    <row r="796" spans="1:4">
      <c r="A796" s="30"/>
      <c r="B796" s="12"/>
      <c r="C796" s="5"/>
      <c r="D796" s="5"/>
    </row>
    <row r="797" spans="1:4">
      <c r="A797" s="38" t="s">
        <v>26</v>
      </c>
      <c r="B797" s="39"/>
      <c r="C797" s="5">
        <v>0</v>
      </c>
      <c r="D797" s="5"/>
    </row>
    <row r="798" spans="1:4">
      <c r="A798" s="30"/>
      <c r="B798" s="12"/>
      <c r="C798" s="5"/>
      <c r="D798" s="5"/>
    </row>
    <row r="799" spans="1:4">
      <c r="A799" s="32" t="s">
        <v>17</v>
      </c>
      <c r="B799" s="12"/>
      <c r="C799" s="7">
        <f>SUM(C788:C798)</f>
        <v>2587.9100000000003</v>
      </c>
      <c r="D799" s="5"/>
    </row>
    <row r="800" spans="1:4">
      <c r="A800" s="22"/>
      <c r="B800" s="22"/>
      <c r="C800" s="22"/>
      <c r="D800" s="22"/>
    </row>
    <row r="801" spans="1:2">
      <c r="A801" t="s">
        <v>18</v>
      </c>
    </row>
    <row r="802" spans="1:2">
      <c r="A802" t="s">
        <v>19</v>
      </c>
      <c r="B802" t="s">
        <v>20</v>
      </c>
    </row>
    <row r="823" spans="1:4" ht="15.75">
      <c r="B823" s="1" t="s">
        <v>0</v>
      </c>
      <c r="C823" s="1"/>
    </row>
    <row r="824" spans="1:4" ht="15.75">
      <c r="B824" s="1" t="s">
        <v>1</v>
      </c>
      <c r="C824" s="1"/>
    </row>
    <row r="825" spans="1:4">
      <c r="A825" s="2" t="s">
        <v>2</v>
      </c>
      <c r="B825" s="2"/>
      <c r="C825" s="2"/>
      <c r="D825" s="2"/>
    </row>
    <row r="826" spans="1:4">
      <c r="A826" s="2"/>
      <c r="B826" s="2" t="s">
        <v>3</v>
      </c>
      <c r="C826" s="2"/>
      <c r="D826" s="2"/>
    </row>
    <row r="827" spans="1:4">
      <c r="A827" t="s">
        <v>69</v>
      </c>
      <c r="B827" t="s">
        <v>102</v>
      </c>
      <c r="C827" s="4">
        <v>22</v>
      </c>
    </row>
    <row r="830" spans="1:4" ht="45">
      <c r="A830" s="5" t="s">
        <v>6</v>
      </c>
      <c r="B830" s="6" t="s">
        <v>7</v>
      </c>
      <c r="C830" s="6" t="s">
        <v>8</v>
      </c>
      <c r="D830" s="6" t="s">
        <v>9</v>
      </c>
    </row>
    <row r="831" spans="1:4">
      <c r="A831" s="7" t="s">
        <v>10</v>
      </c>
      <c r="B831" s="8">
        <v>37267.800000000003</v>
      </c>
      <c r="C831" s="8">
        <v>36667.29</v>
      </c>
      <c r="D831" s="5">
        <v>36129.360000000001</v>
      </c>
    </row>
    <row r="832" spans="1:4">
      <c r="A832" s="10" t="s">
        <v>21</v>
      </c>
      <c r="B832" s="11"/>
      <c r="C832" s="12"/>
      <c r="D832" s="5">
        <f>B831-D831</f>
        <v>1138.4400000000023</v>
      </c>
    </row>
    <row r="834" spans="1:4" ht="45">
      <c r="A834" s="61" t="s">
        <v>12</v>
      </c>
      <c r="B834" s="12"/>
      <c r="C834" s="13" t="s">
        <v>13</v>
      </c>
      <c r="D834" s="7"/>
    </row>
    <row r="835" spans="1:4">
      <c r="A835" s="61" t="s">
        <v>14</v>
      </c>
      <c r="B835" s="12"/>
      <c r="C835" s="5">
        <v>0</v>
      </c>
      <c r="D835" s="5"/>
    </row>
    <row r="836" spans="1:4">
      <c r="A836" s="30" t="s">
        <v>137</v>
      </c>
      <c r="B836" s="12"/>
      <c r="C836" s="62">
        <v>3126.05</v>
      </c>
      <c r="D836" s="5"/>
    </row>
    <row r="837" spans="1:4">
      <c r="A837" s="30" t="s">
        <v>15</v>
      </c>
      <c r="B837" s="12"/>
      <c r="C837" s="44">
        <f>'[1]тар. с площ.'!$K$856+'[1]тар. с площ.'!$K$858</f>
        <v>10677.28</v>
      </c>
      <c r="D837" s="5"/>
    </row>
    <row r="838" spans="1:4">
      <c r="A838" s="30" t="s">
        <v>85</v>
      </c>
      <c r="B838" s="12"/>
      <c r="C838" s="23">
        <v>2925.84</v>
      </c>
      <c r="D838" s="5"/>
    </row>
    <row r="839" spans="1:4">
      <c r="A839" s="30" t="s">
        <v>138</v>
      </c>
      <c r="B839" s="12"/>
      <c r="C839" s="62">
        <v>400.66</v>
      </c>
      <c r="D839" s="5"/>
    </row>
    <row r="840" spans="1:4">
      <c r="A840" s="61" t="s">
        <v>16</v>
      </c>
      <c r="B840" s="12"/>
      <c r="C840" s="44">
        <v>0</v>
      </c>
      <c r="D840" s="5"/>
    </row>
    <row r="841" spans="1:4">
      <c r="A841" s="30" t="s">
        <v>46</v>
      </c>
      <c r="B841" s="12"/>
      <c r="C841" s="23">
        <v>16311</v>
      </c>
      <c r="D841" s="5"/>
    </row>
    <row r="842" spans="1:4">
      <c r="A842" s="30" t="s">
        <v>124</v>
      </c>
      <c r="B842" s="12"/>
      <c r="C842" s="23">
        <v>743.1</v>
      </c>
      <c r="D842" s="5"/>
    </row>
    <row r="843" spans="1:4">
      <c r="A843" s="31" t="s">
        <v>22</v>
      </c>
      <c r="B843" s="12"/>
      <c r="C843" s="44">
        <v>0</v>
      </c>
      <c r="D843" s="5"/>
    </row>
    <row r="844" spans="1:4">
      <c r="A844" s="30" t="s">
        <v>58</v>
      </c>
      <c r="B844" s="12"/>
      <c r="C844" s="62">
        <v>314.8</v>
      </c>
      <c r="D844" s="5"/>
    </row>
    <row r="845" spans="1:4">
      <c r="A845" s="30" t="s">
        <v>139</v>
      </c>
      <c r="B845" s="12"/>
      <c r="C845" s="62">
        <v>1630.63</v>
      </c>
      <c r="D845" s="5"/>
    </row>
    <row r="846" spans="1:4">
      <c r="A846" s="38" t="s">
        <v>26</v>
      </c>
      <c r="B846" s="39"/>
      <c r="C846" s="5">
        <v>0</v>
      </c>
      <c r="D846" s="5"/>
    </row>
    <row r="847" spans="1:4">
      <c r="A847" s="30"/>
      <c r="B847" s="12"/>
      <c r="C847" s="5"/>
      <c r="D847" s="5"/>
    </row>
    <row r="848" spans="1:4">
      <c r="A848" s="32" t="s">
        <v>17</v>
      </c>
      <c r="B848" s="12"/>
      <c r="C848" s="7">
        <f>SUM(C835:C847)</f>
        <v>36129.360000000001</v>
      </c>
      <c r="D848" s="5"/>
    </row>
    <row r="849" spans="1:4">
      <c r="A849" s="22"/>
      <c r="B849" s="22"/>
      <c r="C849" s="22"/>
      <c r="D849" s="22"/>
    </row>
    <row r="850" spans="1:4">
      <c r="A850" t="s">
        <v>18</v>
      </c>
    </row>
    <row r="851" spans="1:4">
      <c r="A851" t="s">
        <v>19</v>
      </c>
      <c r="B851" t="s">
        <v>20</v>
      </c>
    </row>
    <row r="872" spans="1:4" ht="15.75">
      <c r="B872" s="1" t="s">
        <v>0</v>
      </c>
      <c r="C872" s="1"/>
    </row>
    <row r="873" spans="1:4" ht="15.75">
      <c r="B873" s="1" t="s">
        <v>1</v>
      </c>
      <c r="C873" s="1"/>
    </row>
    <row r="874" spans="1:4">
      <c r="A874" s="2" t="s">
        <v>2</v>
      </c>
      <c r="B874" s="2"/>
      <c r="C874" s="2"/>
      <c r="D874" s="2"/>
    </row>
    <row r="875" spans="1:4">
      <c r="A875" s="2"/>
      <c r="B875" s="2" t="s">
        <v>3</v>
      </c>
      <c r="C875" s="2"/>
      <c r="D875" s="2"/>
    </row>
    <row r="876" spans="1:4">
      <c r="A876" t="s">
        <v>69</v>
      </c>
      <c r="B876" t="s">
        <v>102</v>
      </c>
      <c r="C876" s="4">
        <v>24</v>
      </c>
    </row>
    <row r="879" spans="1:4" ht="45">
      <c r="A879" s="5" t="s">
        <v>6</v>
      </c>
      <c r="B879" s="6" t="s">
        <v>7</v>
      </c>
      <c r="C879" s="6" t="s">
        <v>8</v>
      </c>
      <c r="D879" s="6" t="s">
        <v>9</v>
      </c>
    </row>
    <row r="880" spans="1:4">
      <c r="A880" s="7" t="s">
        <v>10</v>
      </c>
      <c r="B880" s="8">
        <v>43503.72</v>
      </c>
      <c r="C880" s="8">
        <v>42633.3</v>
      </c>
      <c r="D880" s="9">
        <v>113939.72</v>
      </c>
    </row>
    <row r="881" spans="1:4">
      <c r="A881" s="10" t="s">
        <v>21</v>
      </c>
      <c r="B881" s="11"/>
      <c r="C881" s="12"/>
      <c r="D881" s="5">
        <f>B880-D880</f>
        <v>-70436</v>
      </c>
    </row>
    <row r="883" spans="1:4" ht="45">
      <c r="A883" s="61" t="s">
        <v>12</v>
      </c>
      <c r="B883" s="12"/>
      <c r="C883" s="13" t="s">
        <v>13</v>
      </c>
      <c r="D883" s="7"/>
    </row>
    <row r="884" spans="1:4">
      <c r="A884" s="61" t="s">
        <v>14</v>
      </c>
      <c r="B884" s="12"/>
      <c r="C884" s="51">
        <v>0</v>
      </c>
      <c r="D884" s="5"/>
    </row>
    <row r="885" spans="1:4">
      <c r="A885" s="30" t="s">
        <v>15</v>
      </c>
      <c r="B885" s="12"/>
      <c r="C885" s="9">
        <f>'[1]тар. с площ.'!$K$865+'[1]тар. с площ.'!$K$866+'[1]тар. с площ.'!$K$869+'[1]тар. с площ.'!$K$870+'[1]тар. с площ.'!$K$871+'[1]тар. с площ.'!$K$872+'[1]тар. с площ.'!$K$873+'[1]тар. с площ.'!$K$874+'[1]тар. с площ.'!$K$876</f>
        <v>38361.72</v>
      </c>
      <c r="D885" s="5"/>
    </row>
    <row r="886" spans="1:4">
      <c r="A886" s="30"/>
      <c r="B886" s="12"/>
      <c r="C886" s="51"/>
      <c r="D886" s="5"/>
    </row>
    <row r="887" spans="1:4">
      <c r="A887" s="61"/>
      <c r="B887" s="12"/>
      <c r="C887" s="51"/>
      <c r="D887" s="5"/>
    </row>
    <row r="888" spans="1:4">
      <c r="A888" s="61" t="s">
        <v>16</v>
      </c>
      <c r="B888" s="12"/>
      <c r="C888" s="51"/>
      <c r="D888" s="5"/>
    </row>
    <row r="889" spans="1:4">
      <c r="A889" s="30" t="s">
        <v>140</v>
      </c>
      <c r="B889" s="12"/>
      <c r="C889" s="48">
        <f>24970+20637+15345</f>
        <v>60952</v>
      </c>
      <c r="D889" s="5"/>
    </row>
    <row r="890" spans="1:4">
      <c r="A890" s="40" t="s">
        <v>108</v>
      </c>
      <c r="B890" s="64"/>
      <c r="C890" s="56">
        <v>13294</v>
      </c>
      <c r="D890" s="5"/>
    </row>
    <row r="891" spans="1:4">
      <c r="A891" s="30"/>
      <c r="B891" s="12"/>
      <c r="C891" s="51"/>
      <c r="D891" s="5"/>
    </row>
    <row r="892" spans="1:4">
      <c r="A892" s="31" t="s">
        <v>22</v>
      </c>
      <c r="B892" s="12"/>
      <c r="C892" s="5">
        <v>0</v>
      </c>
      <c r="D892" s="5"/>
    </row>
    <row r="893" spans="1:4">
      <c r="A893" s="30"/>
      <c r="B893" s="12"/>
      <c r="C893" s="5"/>
      <c r="D893" s="5"/>
    </row>
    <row r="894" spans="1:4">
      <c r="A894" s="30"/>
      <c r="B894" s="12"/>
      <c r="C894" s="5"/>
      <c r="D894" s="5"/>
    </row>
    <row r="895" spans="1:4">
      <c r="A895" s="38" t="s">
        <v>26</v>
      </c>
      <c r="B895" s="39"/>
      <c r="C895" s="5">
        <v>0</v>
      </c>
      <c r="D895" s="5"/>
    </row>
    <row r="896" spans="1:4">
      <c r="A896" s="30" t="s">
        <v>35</v>
      </c>
      <c r="B896" s="12"/>
      <c r="C896" s="15">
        <f>'[1]тар. с площ.'!$K$867+'[1]тар. с площ.'!$K$868</f>
        <v>1332</v>
      </c>
      <c r="D896" s="5"/>
    </row>
    <row r="897" spans="1:4">
      <c r="A897" s="32" t="s">
        <v>17</v>
      </c>
      <c r="B897" s="12"/>
      <c r="C897" s="7">
        <f>SUM(C884:C896)</f>
        <v>113939.72</v>
      </c>
      <c r="D897" s="5"/>
    </row>
    <row r="898" spans="1:4">
      <c r="A898" s="22"/>
      <c r="B898" s="22"/>
      <c r="C898" s="22"/>
      <c r="D898" s="22"/>
    </row>
    <row r="899" spans="1:4">
      <c r="A899" t="s">
        <v>18</v>
      </c>
    </row>
    <row r="900" spans="1:4">
      <c r="A900" t="s">
        <v>19</v>
      </c>
      <c r="B900" t="s">
        <v>20</v>
      </c>
    </row>
    <row r="920" spans="1:4" ht="15.75">
      <c r="B920" s="1" t="s">
        <v>0</v>
      </c>
      <c r="C920" s="1"/>
    </row>
    <row r="921" spans="1:4" ht="15.75">
      <c r="B921" s="1" t="s">
        <v>1</v>
      </c>
      <c r="C921" s="1"/>
    </row>
    <row r="922" spans="1:4">
      <c r="A922" s="2" t="s">
        <v>2</v>
      </c>
      <c r="B922" s="2"/>
      <c r="C922" s="2"/>
      <c r="D922" s="2"/>
    </row>
    <row r="923" spans="1:4">
      <c r="A923" s="2"/>
      <c r="B923" s="2" t="s">
        <v>3</v>
      </c>
      <c r="C923" s="2"/>
      <c r="D923" s="2"/>
    </row>
    <row r="924" spans="1:4">
      <c r="A924" t="s">
        <v>69</v>
      </c>
      <c r="B924" t="s">
        <v>102</v>
      </c>
      <c r="C924" s="4">
        <v>26</v>
      </c>
    </row>
    <row r="927" spans="1:4" ht="45">
      <c r="A927" s="5" t="s">
        <v>6</v>
      </c>
      <c r="B927" s="6" t="s">
        <v>7</v>
      </c>
      <c r="C927" s="6" t="s">
        <v>8</v>
      </c>
      <c r="D927" s="6" t="s">
        <v>9</v>
      </c>
    </row>
    <row r="928" spans="1:4">
      <c r="A928" s="7" t="s">
        <v>10</v>
      </c>
      <c r="B928" s="8">
        <v>53105.7</v>
      </c>
      <c r="C928" s="8">
        <v>49765.69</v>
      </c>
      <c r="D928" s="5">
        <v>90682.5</v>
      </c>
    </row>
    <row r="929" spans="1:4">
      <c r="A929" s="10" t="s">
        <v>11</v>
      </c>
      <c r="B929" s="11"/>
      <c r="C929" s="12"/>
      <c r="D929" s="5">
        <f>B928-D928</f>
        <v>-37576.800000000003</v>
      </c>
    </row>
    <row r="931" spans="1:4" ht="45">
      <c r="A931" s="61" t="s">
        <v>12</v>
      </c>
      <c r="B931" s="12"/>
      <c r="C931" s="13" t="s">
        <v>13</v>
      </c>
      <c r="D931" s="7"/>
    </row>
    <row r="932" spans="1:4">
      <c r="A932" s="61" t="s">
        <v>14</v>
      </c>
      <c r="B932" s="12"/>
      <c r="C932" s="5">
        <v>0</v>
      </c>
      <c r="D932" s="5"/>
    </row>
    <row r="933" spans="1:4">
      <c r="A933" s="30" t="s">
        <v>15</v>
      </c>
      <c r="B933" s="12"/>
      <c r="C933" s="15">
        <f>'[1]тар. с площ.'!$K$879+'[1]тар. с площ.'!$K$885+'[1]тар. с площ.'!$K$887+'[1]тар. с площ.'!$K$889+'[1]тар. с площ.'!$K$890</f>
        <v>18880.37</v>
      </c>
      <c r="D933" s="5"/>
    </row>
    <row r="934" spans="1:4">
      <c r="A934" s="30" t="s">
        <v>141</v>
      </c>
      <c r="B934" s="12"/>
      <c r="C934" s="44">
        <f>'[1]тар. с площ.'!$K$880+'[1]тар. с площ.'!$K$888</f>
        <v>6626.5599999999995</v>
      </c>
      <c r="D934" s="5"/>
    </row>
    <row r="935" spans="1:4">
      <c r="A935" s="30" t="s">
        <v>142</v>
      </c>
      <c r="B935" s="12"/>
      <c r="C935" s="23">
        <v>3589.78</v>
      </c>
      <c r="D935" s="5"/>
    </row>
    <row r="936" spans="1:4">
      <c r="A936" s="61" t="s">
        <v>16</v>
      </c>
      <c r="B936" s="12"/>
      <c r="C936" s="44">
        <v>0</v>
      </c>
      <c r="D936" s="5"/>
    </row>
    <row r="937" spans="1:4">
      <c r="A937" s="30" t="s">
        <v>143</v>
      </c>
      <c r="B937" s="12"/>
      <c r="C937" s="23">
        <v>4486</v>
      </c>
      <c r="D937" s="5"/>
    </row>
    <row r="938" spans="1:4">
      <c r="A938" s="30"/>
      <c r="B938" s="12"/>
      <c r="C938" s="44"/>
      <c r="D938" s="5"/>
    </row>
    <row r="939" spans="1:4">
      <c r="A939" s="30"/>
      <c r="B939" s="12"/>
      <c r="C939" s="44"/>
      <c r="D939" s="5"/>
    </row>
    <row r="940" spans="1:4">
      <c r="A940" s="73"/>
      <c r="B940" s="74"/>
      <c r="C940" s="44"/>
      <c r="D940" s="5"/>
    </row>
    <row r="941" spans="1:4">
      <c r="A941" s="31" t="s">
        <v>22</v>
      </c>
      <c r="B941" s="12"/>
      <c r="C941" s="44">
        <v>0</v>
      </c>
      <c r="D941" s="5"/>
    </row>
    <row r="942" spans="1:4">
      <c r="A942" s="30" t="s">
        <v>105</v>
      </c>
      <c r="B942" s="12"/>
      <c r="C942" s="62">
        <v>56758.81</v>
      </c>
      <c r="D942" s="5"/>
    </row>
    <row r="943" spans="1:4">
      <c r="A943" s="30" t="s">
        <v>144</v>
      </c>
      <c r="B943" s="12"/>
      <c r="C943" s="62">
        <f>116.13+'[1]тар. с площ.'!$K$886</f>
        <v>340.98</v>
      </c>
      <c r="D943" s="5"/>
    </row>
    <row r="944" spans="1:4">
      <c r="A944" s="38" t="s">
        <v>26</v>
      </c>
      <c r="B944" s="39"/>
      <c r="C944" s="5">
        <v>0</v>
      </c>
      <c r="D944" s="5"/>
    </row>
    <row r="945" spans="1:4">
      <c r="A945" s="30"/>
      <c r="B945" s="12"/>
      <c r="C945" s="5"/>
      <c r="D945" s="5"/>
    </row>
    <row r="946" spans="1:4">
      <c r="A946" s="32" t="s">
        <v>17</v>
      </c>
      <c r="B946" s="12"/>
      <c r="C946" s="7">
        <f>SUM(C932:C945)</f>
        <v>90682.499999999985</v>
      </c>
      <c r="D946" s="5"/>
    </row>
    <row r="947" spans="1:4">
      <c r="A947" s="22"/>
      <c r="B947" s="22"/>
      <c r="C947" s="22"/>
      <c r="D947" s="22"/>
    </row>
    <row r="948" spans="1:4">
      <c r="A948" t="s">
        <v>18</v>
      </c>
    </row>
    <row r="949" spans="1:4">
      <c r="A949" t="s">
        <v>19</v>
      </c>
      <c r="B949" t="s">
        <v>20</v>
      </c>
    </row>
    <row r="968" spans="1:4" ht="15.75">
      <c r="B968" s="1" t="s">
        <v>0</v>
      </c>
      <c r="C968" s="1"/>
    </row>
    <row r="969" spans="1:4" ht="15.75">
      <c r="B969" s="1" t="s">
        <v>1</v>
      </c>
      <c r="C969" s="1"/>
    </row>
    <row r="970" spans="1:4">
      <c r="A970" s="2" t="s">
        <v>2</v>
      </c>
      <c r="B970" s="2"/>
      <c r="C970" s="2"/>
      <c r="D970" s="2"/>
    </row>
    <row r="971" spans="1:4">
      <c r="A971" s="2"/>
      <c r="B971" s="2" t="s">
        <v>23</v>
      </c>
      <c r="C971" s="2"/>
      <c r="D971" s="2"/>
    </row>
    <row r="972" spans="1:4">
      <c r="A972" t="s">
        <v>69</v>
      </c>
      <c r="B972" t="s">
        <v>102</v>
      </c>
      <c r="C972" s="4">
        <v>28</v>
      </c>
    </row>
    <row r="975" spans="1:4" ht="45">
      <c r="A975" s="5" t="s">
        <v>6</v>
      </c>
      <c r="B975" s="6" t="s">
        <v>7</v>
      </c>
      <c r="C975" s="6" t="s">
        <v>8</v>
      </c>
      <c r="D975" s="6" t="s">
        <v>9</v>
      </c>
    </row>
    <row r="976" spans="1:4">
      <c r="A976" s="7" t="s">
        <v>10</v>
      </c>
      <c r="B976" s="8">
        <f>48068.28+4485.18</f>
        <v>52553.46</v>
      </c>
      <c r="C976" s="8">
        <f>48879.71</f>
        <v>48879.71</v>
      </c>
      <c r="D976" s="5">
        <v>63331.180000000022</v>
      </c>
    </row>
    <row r="977" spans="1:4">
      <c r="A977" s="10" t="s">
        <v>11</v>
      </c>
      <c r="B977" s="11"/>
      <c r="C977" s="12"/>
      <c r="D977" s="5">
        <f>B976-D976</f>
        <v>-10777.720000000023</v>
      </c>
    </row>
    <row r="979" spans="1:4" ht="45">
      <c r="A979" s="61" t="s">
        <v>12</v>
      </c>
      <c r="B979" s="12"/>
      <c r="C979" s="13" t="s">
        <v>13</v>
      </c>
      <c r="D979" s="7"/>
    </row>
    <row r="980" spans="1:4">
      <c r="A980" s="61" t="s">
        <v>14</v>
      </c>
      <c r="B980" s="12"/>
      <c r="C980" s="5">
        <v>0</v>
      </c>
      <c r="D980" s="5"/>
    </row>
    <row r="981" spans="1:4">
      <c r="A981" s="30" t="s">
        <v>15</v>
      </c>
      <c r="B981" s="12"/>
      <c r="C981" s="15">
        <f>'[1]тар. с площ.'!$K$892+'[1]тар. с площ.'!$K$893</f>
        <v>3933.74</v>
      </c>
      <c r="D981" s="5"/>
    </row>
    <row r="982" spans="1:4">
      <c r="A982" s="30" t="s">
        <v>56</v>
      </c>
      <c r="B982" s="12"/>
      <c r="C982" s="62">
        <v>1485.83</v>
      </c>
      <c r="D982" s="5"/>
    </row>
    <row r="983" spans="1:4">
      <c r="A983" s="61" t="s">
        <v>16</v>
      </c>
      <c r="B983" s="12"/>
      <c r="C983" s="44">
        <v>0</v>
      </c>
      <c r="D983" s="5"/>
    </row>
    <row r="984" spans="1:4">
      <c r="A984" s="30" t="s">
        <v>114</v>
      </c>
      <c r="B984" s="12"/>
      <c r="C984" s="23">
        <v>48064</v>
      </c>
      <c r="D984" s="5"/>
    </row>
    <row r="985" spans="1:4">
      <c r="A985" s="30" t="s">
        <v>51</v>
      </c>
      <c r="B985" s="12"/>
      <c r="C985" s="23">
        <v>231.47</v>
      </c>
      <c r="D985" s="5"/>
    </row>
    <row r="986" spans="1:4">
      <c r="A986" s="30" t="s">
        <v>145</v>
      </c>
      <c r="B986" s="12"/>
      <c r="C986" s="23">
        <v>3219</v>
      </c>
      <c r="D986" s="5"/>
    </row>
    <row r="987" spans="1:4">
      <c r="A987" s="31" t="s">
        <v>22</v>
      </c>
      <c r="B987" s="12"/>
      <c r="C987" s="44">
        <v>0</v>
      </c>
      <c r="D987" s="5"/>
    </row>
    <row r="988" spans="1:4">
      <c r="A988" s="30" t="s">
        <v>24</v>
      </c>
      <c r="B988" s="12"/>
      <c r="C988" s="44">
        <f>'[1]тар. с площ.'!$K$895+'[1]тар. с площ.'!$K$898</f>
        <v>1612.02</v>
      </c>
      <c r="D988" s="5"/>
    </row>
    <row r="989" spans="1:4">
      <c r="A989" s="30" t="s">
        <v>60</v>
      </c>
      <c r="B989" s="12"/>
      <c r="C989" s="44">
        <f>'[1]тар. с площ.'!$K$896+'[1]тар. с площ.'!$K$897+'[1]тар. с площ.'!$K$899</f>
        <v>4785.1200000000008</v>
      </c>
      <c r="D989" s="5"/>
    </row>
    <row r="990" spans="1:4">
      <c r="A990" s="38" t="s">
        <v>26</v>
      </c>
      <c r="B990" s="39"/>
      <c r="C990" s="5">
        <v>0</v>
      </c>
      <c r="D990" s="5"/>
    </row>
    <row r="991" spans="1:4">
      <c r="A991" s="30"/>
      <c r="B991" s="12"/>
      <c r="C991" s="5"/>
      <c r="D991" s="5"/>
    </row>
    <row r="992" spans="1:4">
      <c r="A992" s="32" t="s">
        <v>17</v>
      </c>
      <c r="B992" s="12"/>
      <c r="C992" s="7">
        <f>SUM(C980:C991)</f>
        <v>63331.18</v>
      </c>
      <c r="D992" s="5"/>
    </row>
    <row r="993" spans="1:4">
      <c r="A993" s="22"/>
      <c r="B993" s="22"/>
      <c r="C993" s="22"/>
      <c r="D993" s="22"/>
    </row>
    <row r="994" spans="1:4">
      <c r="A994" t="s">
        <v>18</v>
      </c>
    </row>
    <row r="995" spans="1:4">
      <c r="A995" t="s">
        <v>19</v>
      </c>
      <c r="B995" t="s">
        <v>20</v>
      </c>
    </row>
    <row r="1016" spans="1:4" ht="15.75">
      <c r="B1016" s="1" t="s">
        <v>0</v>
      </c>
      <c r="C1016" s="1"/>
    </row>
    <row r="1017" spans="1:4" ht="15.75">
      <c r="B1017" s="1" t="s">
        <v>1</v>
      </c>
      <c r="C1017" s="1"/>
    </row>
    <row r="1018" spans="1:4">
      <c r="A1018" s="2" t="s">
        <v>2</v>
      </c>
      <c r="B1018" s="2"/>
      <c r="C1018" s="2"/>
      <c r="D1018" s="2"/>
    </row>
    <row r="1019" spans="1:4">
      <c r="A1019" s="2"/>
      <c r="B1019" s="2" t="s">
        <v>3</v>
      </c>
      <c r="C1019" s="2"/>
      <c r="D1019" s="2"/>
    </row>
    <row r="1020" spans="1:4">
      <c r="A1020" t="s">
        <v>69</v>
      </c>
      <c r="B1020" t="s">
        <v>102</v>
      </c>
      <c r="C1020" s="4">
        <v>30</v>
      </c>
    </row>
    <row r="1023" spans="1:4" ht="45">
      <c r="A1023" s="5" t="s">
        <v>6</v>
      </c>
      <c r="B1023" s="6" t="s">
        <v>7</v>
      </c>
      <c r="C1023" s="6" t="s">
        <v>8</v>
      </c>
      <c r="D1023" s="6" t="s">
        <v>9</v>
      </c>
    </row>
    <row r="1024" spans="1:4">
      <c r="A1024" s="7" t="s">
        <v>10</v>
      </c>
      <c r="B1024" s="8">
        <v>100017.66</v>
      </c>
      <c r="C1024" s="8">
        <v>99181.89</v>
      </c>
      <c r="D1024" s="5">
        <v>91123.140000000014</v>
      </c>
    </row>
    <row r="1025" spans="1:4">
      <c r="A1025" s="10" t="s">
        <v>11</v>
      </c>
      <c r="B1025" s="11"/>
      <c r="C1025" s="12"/>
      <c r="D1025" s="5">
        <f>B1024-D1024</f>
        <v>8894.5199999999895</v>
      </c>
    </row>
    <row r="1027" spans="1:4" ht="45">
      <c r="A1027" s="61" t="s">
        <v>12</v>
      </c>
      <c r="B1027" s="12"/>
      <c r="C1027" s="13" t="s">
        <v>13</v>
      </c>
      <c r="D1027" s="7"/>
    </row>
    <row r="1028" spans="1:4">
      <c r="A1028" s="61" t="s">
        <v>14</v>
      </c>
      <c r="B1028" s="12"/>
      <c r="C1028" s="5">
        <v>0</v>
      </c>
      <c r="D1028" s="5"/>
    </row>
    <row r="1029" spans="1:4">
      <c r="A1029" s="30"/>
      <c r="B1029" s="12"/>
      <c r="C1029" s="5"/>
      <c r="D1029" s="5"/>
    </row>
    <row r="1030" spans="1:4">
      <c r="A1030" s="30"/>
      <c r="B1030" s="12"/>
      <c r="C1030" s="5"/>
      <c r="D1030" s="5"/>
    </row>
    <row r="1031" spans="1:4">
      <c r="A1031" s="61" t="s">
        <v>16</v>
      </c>
      <c r="B1031" s="12"/>
      <c r="C1031" s="5">
        <v>0</v>
      </c>
      <c r="D1031" s="5"/>
    </row>
    <row r="1032" spans="1:4">
      <c r="A1032" s="30" t="s">
        <v>25</v>
      </c>
      <c r="B1032" s="12"/>
      <c r="C1032" s="62">
        <v>20934</v>
      </c>
      <c r="D1032" s="5"/>
    </row>
    <row r="1033" spans="1:4">
      <c r="A1033" s="30" t="s">
        <v>112</v>
      </c>
      <c r="B1033" s="12"/>
      <c r="C1033" s="62">
        <f>3173.82+'[1]тар. с площ.'!$K$918</f>
        <v>9844.24</v>
      </c>
      <c r="D1033" s="5"/>
    </row>
    <row r="1034" spans="1:4">
      <c r="A1034" s="30" t="s">
        <v>37</v>
      </c>
      <c r="B1034" s="12"/>
      <c r="C1034" s="62">
        <f>6567.98+'[1]тар. с площ.'!$K$914+'[1]тар. с площ.'!$K$915+'[1]тар. с площ.'!$K$916</f>
        <v>16074.019999999999</v>
      </c>
      <c r="D1034" s="5"/>
    </row>
    <row r="1035" spans="1:4">
      <c r="A1035" s="30" t="s">
        <v>61</v>
      </c>
      <c r="B1035" s="12"/>
      <c r="C1035" s="62">
        <f>8802+'[1]тар. с площ.'!$K$912+'[1]тар. с площ.'!$K$919</f>
        <v>42844.97</v>
      </c>
      <c r="D1035" s="5"/>
    </row>
    <row r="1036" spans="1:4">
      <c r="A1036" s="31" t="s">
        <v>22</v>
      </c>
      <c r="B1036" s="12"/>
      <c r="C1036" s="5">
        <v>0</v>
      </c>
      <c r="D1036" s="5"/>
    </row>
    <row r="1037" spans="1:4">
      <c r="A1037" s="30" t="s">
        <v>58</v>
      </c>
      <c r="B1037" s="12"/>
      <c r="C1037" s="62">
        <v>314.8</v>
      </c>
      <c r="D1037" s="5"/>
    </row>
    <row r="1038" spans="1:4">
      <c r="A1038" s="30" t="s">
        <v>24</v>
      </c>
      <c r="B1038" s="12"/>
      <c r="C1038" s="62">
        <v>1111.1099999999999</v>
      </c>
      <c r="D1038" s="5"/>
    </row>
    <row r="1039" spans="1:4">
      <c r="A1039" s="38" t="s">
        <v>26</v>
      </c>
      <c r="B1039" s="39"/>
      <c r="C1039" s="5">
        <v>0</v>
      </c>
      <c r="D1039" s="5"/>
    </row>
    <row r="1040" spans="1:4">
      <c r="A1040" s="30"/>
      <c r="B1040" s="12"/>
      <c r="C1040" s="5"/>
      <c r="D1040" s="5"/>
    </row>
    <row r="1041" spans="1:4">
      <c r="A1041" s="32" t="s">
        <v>17</v>
      </c>
      <c r="B1041" s="12"/>
      <c r="C1041" s="7">
        <f>SUM(C1028:C1040)</f>
        <v>91123.14</v>
      </c>
      <c r="D1041" s="5"/>
    </row>
    <row r="1042" spans="1:4">
      <c r="A1042" s="22"/>
      <c r="B1042" s="22"/>
      <c r="C1042" s="22"/>
      <c r="D1042" s="22"/>
    </row>
    <row r="1043" spans="1:4">
      <c r="A1043" t="s">
        <v>18</v>
      </c>
    </row>
    <row r="1044" spans="1:4">
      <c r="A1044" t="s">
        <v>19</v>
      </c>
      <c r="B1044" t="s">
        <v>20</v>
      </c>
    </row>
    <row r="1063" spans="1:4" ht="15.75">
      <c r="B1063" s="1" t="s">
        <v>0</v>
      </c>
      <c r="C1063" s="1"/>
    </row>
    <row r="1064" spans="1:4" ht="15.75">
      <c r="B1064" s="1" t="s">
        <v>1</v>
      </c>
      <c r="C1064" s="1"/>
    </row>
    <row r="1065" spans="1:4">
      <c r="A1065" s="2" t="s">
        <v>2</v>
      </c>
      <c r="B1065" s="2"/>
      <c r="C1065" s="2"/>
      <c r="D1065" s="2"/>
    </row>
    <row r="1066" spans="1:4">
      <c r="A1066" s="2"/>
      <c r="B1066" s="2" t="s">
        <v>3</v>
      </c>
      <c r="C1066" s="2"/>
      <c r="D1066" s="2"/>
    </row>
    <row r="1067" spans="1:4">
      <c r="A1067" t="s">
        <v>69</v>
      </c>
      <c r="B1067" t="s">
        <v>102</v>
      </c>
      <c r="C1067" s="4">
        <v>34</v>
      </c>
    </row>
    <row r="1070" spans="1:4" ht="45">
      <c r="A1070" s="5" t="s">
        <v>6</v>
      </c>
      <c r="B1070" s="6" t="s">
        <v>7</v>
      </c>
      <c r="C1070" s="6" t="s">
        <v>8</v>
      </c>
      <c r="D1070" s="6" t="s">
        <v>9</v>
      </c>
    </row>
    <row r="1071" spans="1:4">
      <c r="A1071" s="7" t="s">
        <v>10</v>
      </c>
      <c r="B1071" s="8">
        <v>52557.88</v>
      </c>
      <c r="C1071" s="8">
        <v>52057.24</v>
      </c>
      <c r="D1071" s="5">
        <v>22111.470000000008</v>
      </c>
    </row>
    <row r="1072" spans="1:4">
      <c r="A1072" s="10" t="s">
        <v>29</v>
      </c>
      <c r="B1072" s="11"/>
      <c r="C1072" s="12"/>
      <c r="D1072" s="5">
        <f>B1071-D1071</f>
        <v>30446.409999999989</v>
      </c>
    </row>
    <row r="1074" spans="1:4" ht="45">
      <c r="A1074" s="61" t="s">
        <v>12</v>
      </c>
      <c r="B1074" s="12"/>
      <c r="C1074" s="13" t="s">
        <v>13</v>
      </c>
      <c r="D1074" s="7"/>
    </row>
    <row r="1075" spans="1:4">
      <c r="A1075" s="61" t="s">
        <v>14</v>
      </c>
      <c r="B1075" s="12"/>
      <c r="C1075" s="44">
        <v>0</v>
      </c>
      <c r="D1075" s="5"/>
    </row>
    <row r="1076" spans="1:4">
      <c r="A1076" s="30" t="s">
        <v>146</v>
      </c>
      <c r="B1076" s="12"/>
      <c r="C1076" s="23">
        <v>3889.59</v>
      </c>
      <c r="D1076" s="5"/>
    </row>
    <row r="1077" spans="1:4">
      <c r="A1077" s="30" t="s">
        <v>15</v>
      </c>
      <c r="B1077" s="12"/>
      <c r="C1077" s="44">
        <f>'[1]тар. с площ.'!$K$922+'[1]тар. с площ.'!$K$925</f>
        <v>7024.53</v>
      </c>
      <c r="D1077" s="5"/>
    </row>
    <row r="1078" spans="1:4">
      <c r="A1078" s="40" t="s">
        <v>71</v>
      </c>
      <c r="B1078" s="64"/>
      <c r="C1078" s="44">
        <f>'[1]тар. с площ.'!$K$924</f>
        <v>10353.92</v>
      </c>
      <c r="D1078" s="5"/>
    </row>
    <row r="1079" spans="1:4">
      <c r="A1079" s="61" t="s">
        <v>16</v>
      </c>
      <c r="B1079" s="12"/>
      <c r="C1079" s="44">
        <v>0</v>
      </c>
      <c r="D1079" s="5"/>
    </row>
    <row r="1080" spans="1:4">
      <c r="A1080" s="30" t="s">
        <v>147</v>
      </c>
      <c r="B1080" s="12"/>
      <c r="C1080" s="23">
        <v>291.3</v>
      </c>
      <c r="D1080" s="5"/>
    </row>
    <row r="1081" spans="1:4">
      <c r="A1081" s="30" t="s">
        <v>51</v>
      </c>
      <c r="B1081" s="12"/>
      <c r="C1081" s="23">
        <v>231.47</v>
      </c>
      <c r="D1081" s="5"/>
    </row>
    <row r="1082" spans="1:4">
      <c r="A1082" s="31" t="s">
        <v>22</v>
      </c>
      <c r="B1082" s="12"/>
      <c r="C1082" s="44">
        <v>0</v>
      </c>
      <c r="D1082" s="5"/>
    </row>
    <row r="1083" spans="1:4">
      <c r="A1083" s="30" t="s">
        <v>92</v>
      </c>
      <c r="B1083" s="12"/>
      <c r="C1083" s="23">
        <v>320.66000000000003</v>
      </c>
      <c r="D1083" s="5"/>
    </row>
    <row r="1084" spans="1:4">
      <c r="A1084" s="30"/>
      <c r="B1084" s="12"/>
      <c r="C1084" s="44"/>
      <c r="D1084" s="5"/>
    </row>
    <row r="1085" spans="1:4">
      <c r="A1085" s="38" t="s">
        <v>26</v>
      </c>
      <c r="B1085" s="39"/>
      <c r="C1085" s="5">
        <v>0</v>
      </c>
      <c r="D1085" s="5"/>
    </row>
    <row r="1086" spans="1:4">
      <c r="A1086" s="30"/>
      <c r="B1086" s="12"/>
      <c r="C1086" s="5"/>
      <c r="D1086" s="5"/>
    </row>
    <row r="1087" spans="1:4">
      <c r="A1087" s="32" t="s">
        <v>17</v>
      </c>
      <c r="B1087" s="12"/>
      <c r="C1087" s="7">
        <f>SUM(C1075:C1086)</f>
        <v>22111.47</v>
      </c>
      <c r="D1087" s="5"/>
    </row>
    <row r="1088" spans="1:4">
      <c r="A1088" s="22"/>
      <c r="B1088" s="22"/>
      <c r="C1088" s="22"/>
      <c r="D1088" s="22"/>
    </row>
    <row r="1089" spans="1:2">
      <c r="A1089" t="s">
        <v>18</v>
      </c>
    </row>
    <row r="1090" spans="1:2">
      <c r="A1090" t="s">
        <v>19</v>
      </c>
      <c r="B1090" t="s">
        <v>20</v>
      </c>
    </row>
  </sheetData>
  <mergeCells count="345">
    <mergeCell ref="A1085:B1085"/>
    <mergeCell ref="A1086:B1086"/>
    <mergeCell ref="A1087:B1087"/>
    <mergeCell ref="A1079:B1079"/>
    <mergeCell ref="A1080:B1080"/>
    <mergeCell ref="A1081:B1081"/>
    <mergeCell ref="A1082:B1082"/>
    <mergeCell ref="A1083:B1083"/>
    <mergeCell ref="A1084:B1084"/>
    <mergeCell ref="A1072:C1072"/>
    <mergeCell ref="A1074:B1074"/>
    <mergeCell ref="A1075:B1075"/>
    <mergeCell ref="A1076:B1076"/>
    <mergeCell ref="A1077:B1077"/>
    <mergeCell ref="A1078:B1078"/>
    <mergeCell ref="A1036:B1036"/>
    <mergeCell ref="A1037:B1037"/>
    <mergeCell ref="A1038:B1038"/>
    <mergeCell ref="A1039:B1039"/>
    <mergeCell ref="A1040:B1040"/>
    <mergeCell ref="A1041:B1041"/>
    <mergeCell ref="A1030:B1030"/>
    <mergeCell ref="A1031:B1031"/>
    <mergeCell ref="A1032:B1032"/>
    <mergeCell ref="A1033:B1033"/>
    <mergeCell ref="A1034:B1034"/>
    <mergeCell ref="A1035:B1035"/>
    <mergeCell ref="A991:B991"/>
    <mergeCell ref="A992:B992"/>
    <mergeCell ref="A1025:C1025"/>
    <mergeCell ref="A1027:B1027"/>
    <mergeCell ref="A1028:B1028"/>
    <mergeCell ref="A1029:B1029"/>
    <mergeCell ref="A985:B985"/>
    <mergeCell ref="A986:B986"/>
    <mergeCell ref="A987:B987"/>
    <mergeCell ref="A988:B988"/>
    <mergeCell ref="A989:B989"/>
    <mergeCell ref="A990:B990"/>
    <mergeCell ref="A979:B979"/>
    <mergeCell ref="A980:B980"/>
    <mergeCell ref="A981:B981"/>
    <mergeCell ref="A982:B982"/>
    <mergeCell ref="A983:B983"/>
    <mergeCell ref="A984:B984"/>
    <mergeCell ref="A942:B942"/>
    <mergeCell ref="A943:B943"/>
    <mergeCell ref="A944:B944"/>
    <mergeCell ref="A945:B945"/>
    <mergeCell ref="A946:B946"/>
    <mergeCell ref="A977:C977"/>
    <mergeCell ref="A935:B935"/>
    <mergeCell ref="A936:B936"/>
    <mergeCell ref="A937:B937"/>
    <mergeCell ref="A938:B938"/>
    <mergeCell ref="A939:B939"/>
    <mergeCell ref="A941:B941"/>
    <mergeCell ref="A897:B897"/>
    <mergeCell ref="A929:C929"/>
    <mergeCell ref="A931:B931"/>
    <mergeCell ref="A932:B932"/>
    <mergeCell ref="A933:B933"/>
    <mergeCell ref="A934:B934"/>
    <mergeCell ref="A891:B891"/>
    <mergeCell ref="A892:B892"/>
    <mergeCell ref="A893:B893"/>
    <mergeCell ref="A894:B894"/>
    <mergeCell ref="A895:B895"/>
    <mergeCell ref="A896:B896"/>
    <mergeCell ref="A885:B885"/>
    <mergeCell ref="A886:B886"/>
    <mergeCell ref="A887:B887"/>
    <mergeCell ref="A888:B888"/>
    <mergeCell ref="A889:B889"/>
    <mergeCell ref="A890:B890"/>
    <mergeCell ref="A846:B846"/>
    <mergeCell ref="A847:B847"/>
    <mergeCell ref="A848:B848"/>
    <mergeCell ref="A881:C881"/>
    <mergeCell ref="A883:B883"/>
    <mergeCell ref="A884:B884"/>
    <mergeCell ref="A840:B840"/>
    <mergeCell ref="A841:B841"/>
    <mergeCell ref="A842:B842"/>
    <mergeCell ref="A843:B843"/>
    <mergeCell ref="A844:B844"/>
    <mergeCell ref="A845:B845"/>
    <mergeCell ref="A834:B834"/>
    <mergeCell ref="A835:B835"/>
    <mergeCell ref="A836:B836"/>
    <mergeCell ref="A837:B837"/>
    <mergeCell ref="A838:B838"/>
    <mergeCell ref="A839:B839"/>
    <mergeCell ref="A795:B795"/>
    <mergeCell ref="A796:B796"/>
    <mergeCell ref="A797:B797"/>
    <mergeCell ref="A798:B798"/>
    <mergeCell ref="A799:B799"/>
    <mergeCell ref="A832:C832"/>
    <mergeCell ref="A789:B789"/>
    <mergeCell ref="A790:B790"/>
    <mergeCell ref="A791:B791"/>
    <mergeCell ref="A792:B792"/>
    <mergeCell ref="A793:B793"/>
    <mergeCell ref="A794:B794"/>
    <mergeCell ref="A751:B751"/>
    <mergeCell ref="A752:B752"/>
    <mergeCell ref="A753:B753"/>
    <mergeCell ref="A785:C785"/>
    <mergeCell ref="A787:B787"/>
    <mergeCell ref="A788:B788"/>
    <mergeCell ref="A745:B745"/>
    <mergeCell ref="A746:B746"/>
    <mergeCell ref="A747:B747"/>
    <mergeCell ref="A748:B748"/>
    <mergeCell ref="A749:B749"/>
    <mergeCell ref="A750:B750"/>
    <mergeCell ref="A739:B739"/>
    <mergeCell ref="A740:B740"/>
    <mergeCell ref="A741:B741"/>
    <mergeCell ref="A742:B742"/>
    <mergeCell ref="A743:B743"/>
    <mergeCell ref="A744:B744"/>
    <mergeCell ref="A700:B700"/>
    <mergeCell ref="A701:B701"/>
    <mergeCell ref="A702:B702"/>
    <mergeCell ref="A703:B703"/>
    <mergeCell ref="A704:B704"/>
    <mergeCell ref="A737:C737"/>
    <mergeCell ref="A694:B694"/>
    <mergeCell ref="A695:B695"/>
    <mergeCell ref="A696:B696"/>
    <mergeCell ref="A697:B697"/>
    <mergeCell ref="A698:B698"/>
    <mergeCell ref="A699:B699"/>
    <mergeCell ref="A655:B655"/>
    <mergeCell ref="A656:B656"/>
    <mergeCell ref="A689:C689"/>
    <mergeCell ref="A691:B691"/>
    <mergeCell ref="A692:B692"/>
    <mergeCell ref="A693:B693"/>
    <mergeCell ref="A649:B649"/>
    <mergeCell ref="A650:B650"/>
    <mergeCell ref="A651:B651"/>
    <mergeCell ref="A652:B652"/>
    <mergeCell ref="A653:B653"/>
    <mergeCell ref="A654:B654"/>
    <mergeCell ref="A643:B643"/>
    <mergeCell ref="A644:B644"/>
    <mergeCell ref="A645:B645"/>
    <mergeCell ref="A646:B646"/>
    <mergeCell ref="A647:B647"/>
    <mergeCell ref="A648:B648"/>
    <mergeCell ref="A604:B604"/>
    <mergeCell ref="A605:B605"/>
    <mergeCell ref="A606:B606"/>
    <mergeCell ref="A607:B607"/>
    <mergeCell ref="A608:B608"/>
    <mergeCell ref="A641:C641"/>
    <mergeCell ref="A598:B598"/>
    <mergeCell ref="A599:B599"/>
    <mergeCell ref="A600:B600"/>
    <mergeCell ref="A601:B601"/>
    <mergeCell ref="A602:B602"/>
    <mergeCell ref="A603:B603"/>
    <mergeCell ref="A559:B559"/>
    <mergeCell ref="A560:B560"/>
    <mergeCell ref="A593:C593"/>
    <mergeCell ref="A595:B595"/>
    <mergeCell ref="A596:B596"/>
    <mergeCell ref="A597:B597"/>
    <mergeCell ref="A553:B553"/>
    <mergeCell ref="A554:B554"/>
    <mergeCell ref="A555:B555"/>
    <mergeCell ref="A556:B556"/>
    <mergeCell ref="A557:B557"/>
    <mergeCell ref="A558:B558"/>
    <mergeCell ref="A547:B547"/>
    <mergeCell ref="A548:B548"/>
    <mergeCell ref="A549:B549"/>
    <mergeCell ref="A550:B550"/>
    <mergeCell ref="A551:B551"/>
    <mergeCell ref="A552:B552"/>
    <mergeCell ref="A510:B510"/>
    <mergeCell ref="A511:B511"/>
    <mergeCell ref="A512:B512"/>
    <mergeCell ref="A513:B513"/>
    <mergeCell ref="A514:B514"/>
    <mergeCell ref="A545:C545"/>
    <mergeCell ref="A504:B504"/>
    <mergeCell ref="A505:B505"/>
    <mergeCell ref="A506:B506"/>
    <mergeCell ref="A507:B507"/>
    <mergeCell ref="A508:B508"/>
    <mergeCell ref="A509:B509"/>
    <mergeCell ref="A497:C497"/>
    <mergeCell ref="A499:B499"/>
    <mergeCell ref="A500:B500"/>
    <mergeCell ref="A501:B501"/>
    <mergeCell ref="A502:B502"/>
    <mergeCell ref="A503:B503"/>
    <mergeCell ref="A458:B458"/>
    <mergeCell ref="A459:B459"/>
    <mergeCell ref="A460:B460"/>
    <mergeCell ref="A461:B461"/>
    <mergeCell ref="A462:B462"/>
    <mergeCell ref="A463:B463"/>
    <mergeCell ref="A452:B452"/>
    <mergeCell ref="A453:B453"/>
    <mergeCell ref="A454:B454"/>
    <mergeCell ref="A455:B455"/>
    <mergeCell ref="A456:B456"/>
    <mergeCell ref="A457:B457"/>
    <mergeCell ref="A412:B412"/>
    <mergeCell ref="A413:B413"/>
    <mergeCell ref="A414:B414"/>
    <mergeCell ref="A415:B415"/>
    <mergeCell ref="A449:C449"/>
    <mergeCell ref="A451:B451"/>
    <mergeCell ref="A406:B406"/>
    <mergeCell ref="A407:B407"/>
    <mergeCell ref="A408:B408"/>
    <mergeCell ref="A409:B409"/>
    <mergeCell ref="A410:B410"/>
    <mergeCell ref="A411:B411"/>
    <mergeCell ref="A369:B369"/>
    <mergeCell ref="A400:C400"/>
    <mergeCell ref="A402:B402"/>
    <mergeCell ref="A403:B403"/>
    <mergeCell ref="A404:B404"/>
    <mergeCell ref="A405:B405"/>
    <mergeCell ref="A363:B363"/>
    <mergeCell ref="A364:B364"/>
    <mergeCell ref="A365:B365"/>
    <mergeCell ref="A366:B366"/>
    <mergeCell ref="A367:B367"/>
    <mergeCell ref="A368:B368"/>
    <mergeCell ref="A357:B357"/>
    <mergeCell ref="A358:B358"/>
    <mergeCell ref="A359:B359"/>
    <mergeCell ref="A360:B360"/>
    <mergeCell ref="A361:B361"/>
    <mergeCell ref="A362:B362"/>
    <mergeCell ref="A316:B316"/>
    <mergeCell ref="A317:B317"/>
    <mergeCell ref="A318:B318"/>
    <mergeCell ref="A353:C353"/>
    <mergeCell ref="A355:B355"/>
    <mergeCell ref="A356:B356"/>
    <mergeCell ref="A310:B310"/>
    <mergeCell ref="A311:B311"/>
    <mergeCell ref="A312:B312"/>
    <mergeCell ref="A313:B313"/>
    <mergeCell ref="A314:B314"/>
    <mergeCell ref="A315:B315"/>
    <mergeCell ref="A271:B271"/>
    <mergeCell ref="A304:C304"/>
    <mergeCell ref="A306:B306"/>
    <mergeCell ref="A307:B307"/>
    <mergeCell ref="A308:B308"/>
    <mergeCell ref="A309:B309"/>
    <mergeCell ref="A265:B265"/>
    <mergeCell ref="A266:B266"/>
    <mergeCell ref="A267:B267"/>
    <mergeCell ref="A268:B268"/>
    <mergeCell ref="A269:B269"/>
    <mergeCell ref="A270:B270"/>
    <mergeCell ref="A259:B259"/>
    <mergeCell ref="A260:B260"/>
    <mergeCell ref="A261:B261"/>
    <mergeCell ref="A262:B262"/>
    <mergeCell ref="A263:B263"/>
    <mergeCell ref="A264:B264"/>
    <mergeCell ref="A217:B217"/>
    <mergeCell ref="A218:B218"/>
    <mergeCell ref="A219:B219"/>
    <mergeCell ref="A220:B220"/>
    <mergeCell ref="A221:B221"/>
    <mergeCell ref="A257:C257"/>
    <mergeCell ref="A211:B211"/>
    <mergeCell ref="A212:B212"/>
    <mergeCell ref="A213:B213"/>
    <mergeCell ref="A214:B214"/>
    <mergeCell ref="A215:B215"/>
    <mergeCell ref="A216:B216"/>
    <mergeCell ref="A172:B172"/>
    <mergeCell ref="A173:B173"/>
    <mergeCell ref="A174:B174"/>
    <mergeCell ref="A207:C207"/>
    <mergeCell ref="A209:B209"/>
    <mergeCell ref="A210:B210"/>
    <mergeCell ref="A166:B166"/>
    <mergeCell ref="A167:B167"/>
    <mergeCell ref="A168:B168"/>
    <mergeCell ref="A169:B169"/>
    <mergeCell ref="A170:B170"/>
    <mergeCell ref="A171:B171"/>
    <mergeCell ref="A125:B125"/>
    <mergeCell ref="A160:C160"/>
    <mergeCell ref="A162:B162"/>
    <mergeCell ref="A163:B163"/>
    <mergeCell ref="A164:B164"/>
    <mergeCell ref="A165:B165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73:B73"/>
    <mergeCell ref="A74:B74"/>
    <mergeCell ref="A75:B75"/>
    <mergeCell ref="A76:B76"/>
    <mergeCell ref="A77:B77"/>
    <mergeCell ref="A111:C111"/>
    <mergeCell ref="A67:B67"/>
    <mergeCell ref="A68:B68"/>
    <mergeCell ref="A69:B69"/>
    <mergeCell ref="A70:B70"/>
    <mergeCell ref="A71:B71"/>
    <mergeCell ref="A72:B72"/>
    <mergeCell ref="A27:B27"/>
    <mergeCell ref="A28:B28"/>
    <mergeCell ref="A62:C62"/>
    <mergeCell ref="A64:B64"/>
    <mergeCell ref="A65:B65"/>
    <mergeCell ref="A66:B66"/>
    <mergeCell ref="A21:B21"/>
    <mergeCell ref="A22:B22"/>
    <mergeCell ref="A23:B23"/>
    <mergeCell ref="A24:B24"/>
    <mergeCell ref="A25:B25"/>
    <mergeCell ref="A26:B26"/>
    <mergeCell ref="A14:C14"/>
    <mergeCell ref="A16:B16"/>
    <mergeCell ref="A17:B17"/>
    <mergeCell ref="A18:B18"/>
    <mergeCell ref="A19:B19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1-й Участок</vt:lpstr>
      <vt:lpstr>п.Ситники Центральная</vt:lpstr>
      <vt:lpstr>п.Железнодорожный Центральная</vt:lpstr>
      <vt:lpstr>Вокзальная</vt:lpstr>
      <vt:lpstr>киселихинский госпиталь</vt:lpstr>
      <vt:lpstr>Садовая</vt:lpstr>
      <vt:lpstr>Приречный</vt:lpstr>
      <vt:lpstr>Октябрьская</vt:lpstr>
      <vt:lpstr>Новостройка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2017-03-20T07:35:10Z</dcterms:modified>
</cp:coreProperties>
</file>